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ntrabog\Documents\Matrices Auditoria Financiera de gestion y resultados\Instrumentos\Instrumentos con Claves de accesos v2\"/>
    </mc:Choice>
  </mc:AlternateContent>
  <bookViews>
    <workbookView xWindow="0" yWindow="0" windowWidth="28800" windowHeight="12435" tabRatio="762" activeTab="4"/>
  </bookViews>
  <sheets>
    <sheet name="Criterios" sheetId="22" r:id="rId1"/>
    <sheet name="INSTRUCTIVO" sheetId="31" r:id="rId2"/>
    <sheet name="TALENTO HUMANO" sheetId="26" state="hidden" r:id="rId3"/>
    <sheet name="CALIFICACION DE COMPETENCIAS" sheetId="32" r:id="rId4"/>
    <sheet name="RIESGO DE NO DETECCIÓN"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INSTRUCTIVO!#REF!</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LISTAS!$AA$12:$AA$13</definedName>
    <definedName name="MACROPROCESO_GESTIÓN_PRESUPUESTAL">LISTAS!$AA$7:$AA$8</definedName>
    <definedName name="MACROPROCESO_GESTIÓN_PRESUPUESTAL_Y_RESULTADOS">LISTAS!$AA$7:$AA$10</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2" l="1"/>
  <c r="C15" i="33" l="1"/>
  <c r="C6" i="26" l="1"/>
  <c r="E12" i="33" l="1"/>
  <c r="D12" i="33"/>
  <c r="D11" i="33"/>
  <c r="E11" i="33"/>
  <c r="D10" i="33"/>
  <c r="D9" i="33"/>
  <c r="E10" i="33"/>
  <c r="E9" i="33"/>
  <c r="D25" i="32"/>
  <c r="E25" i="32"/>
  <c r="F25" i="32"/>
  <c r="G25" i="32"/>
  <c r="H25" i="32"/>
  <c r="I25" i="32"/>
  <c r="J25" i="32"/>
  <c r="K25" i="32"/>
  <c r="L25" i="32"/>
  <c r="M25" i="32"/>
  <c r="N25" i="32"/>
  <c r="O25" i="32"/>
  <c r="P25" i="32"/>
  <c r="Q25" i="32"/>
  <c r="R25" i="32"/>
  <c r="S25" i="32"/>
  <c r="T25" i="32"/>
  <c r="C25" i="32"/>
  <c r="D20" i="32"/>
  <c r="E20" i="32"/>
  <c r="F20" i="32"/>
  <c r="G20" i="32"/>
  <c r="H20" i="32"/>
  <c r="I20" i="32"/>
  <c r="J20" i="32"/>
  <c r="K20" i="32"/>
  <c r="L20" i="32"/>
  <c r="M20" i="32"/>
  <c r="N20" i="32"/>
  <c r="O20" i="32"/>
  <c r="P20" i="32"/>
  <c r="Q20" i="32"/>
  <c r="R20" i="32"/>
  <c r="S20" i="32"/>
  <c r="T20" i="32"/>
  <c r="C20" i="32"/>
  <c r="G12" i="33" l="1"/>
  <c r="G11" i="33"/>
  <c r="G10" i="33"/>
  <c r="G9" i="33"/>
  <c r="E8" i="33"/>
  <c r="G8" i="33" s="1"/>
  <c r="D8" i="33"/>
  <c r="E7" i="33"/>
  <c r="G7" i="33" s="1"/>
  <c r="D7" i="33"/>
  <c r="T34" i="32"/>
  <c r="S34" i="32"/>
  <c r="R34" i="32"/>
  <c r="Q34" i="32"/>
  <c r="P34" i="32"/>
  <c r="O34" i="32"/>
  <c r="N34" i="32"/>
  <c r="M34" i="32"/>
  <c r="L34" i="32"/>
  <c r="K34" i="32"/>
  <c r="J34" i="32"/>
  <c r="I34" i="32"/>
  <c r="H34" i="32"/>
  <c r="G34" i="32"/>
  <c r="F34" i="32"/>
  <c r="E34" i="32"/>
  <c r="D34" i="32"/>
  <c r="C34" i="32"/>
  <c r="T16" i="32"/>
  <c r="S16" i="32"/>
  <c r="R16" i="32"/>
  <c r="Q16" i="32"/>
  <c r="P16" i="32"/>
  <c r="O16" i="32"/>
  <c r="N16" i="32"/>
  <c r="M16" i="32"/>
  <c r="L16" i="32"/>
  <c r="K16" i="32"/>
  <c r="J16" i="32"/>
  <c r="I16" i="32"/>
  <c r="H16" i="32"/>
  <c r="G16" i="32"/>
  <c r="F16" i="32"/>
  <c r="E16" i="32"/>
  <c r="D16" i="32"/>
  <c r="C16" i="32"/>
  <c r="B34" i="32"/>
  <c r="B25" i="32"/>
  <c r="B20" i="32"/>
  <c r="B16" i="32"/>
  <c r="E36" i="32" l="1"/>
  <c r="I36" i="32"/>
  <c r="Q36" i="32"/>
  <c r="Q37" i="32" s="1"/>
  <c r="F36" i="32"/>
  <c r="F37" i="32" s="1"/>
  <c r="J36" i="32"/>
  <c r="J37" i="32" s="1"/>
  <c r="R36" i="32"/>
  <c r="R37" i="32" s="1"/>
  <c r="G36" i="32"/>
  <c r="G37" i="32" s="1"/>
  <c r="S36" i="32"/>
  <c r="S37" i="32" s="1"/>
  <c r="K36" i="32"/>
  <c r="K37" i="32" s="1"/>
  <c r="D36" i="32"/>
  <c r="D37" i="32" s="1"/>
  <c r="H36" i="32"/>
  <c r="H37" i="32" s="1"/>
  <c r="P36" i="32"/>
  <c r="P37" i="32" s="1"/>
  <c r="T36" i="32"/>
  <c r="T37" i="32" s="1"/>
  <c r="L36" i="32"/>
  <c r="L37" i="32" s="1"/>
  <c r="M36" i="32"/>
  <c r="M37" i="32" s="1"/>
  <c r="N36" i="32"/>
  <c r="N37" i="32" s="1"/>
  <c r="O36" i="32"/>
  <c r="O37" i="32" s="1"/>
  <c r="I37" i="32"/>
  <c r="C36" i="32"/>
  <c r="C37" i="32" s="1"/>
  <c r="E37" i="32"/>
  <c r="E15" i="33"/>
  <c r="B41" i="32" l="1"/>
  <c r="C41" i="32" l="1"/>
  <c r="D6" i="33"/>
  <c r="C14" i="33" l="1"/>
  <c r="D14" i="33"/>
  <c r="E6" i="33"/>
  <c r="G6" i="33" s="1"/>
  <c r="C6" i="33"/>
  <c r="E14" i="33" l="1"/>
  <c r="B17" i="33"/>
</calcChain>
</file>

<file path=xl/comments1.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 ref="G12" authorId="0" shapeId="0">
      <text>
        <r>
          <rPr>
            <sz val="9"/>
            <color indexed="81"/>
            <rFont val="Arial"/>
            <family val="2"/>
          </rPr>
          <t>Breve y relacionada con las funciones a cumplir</t>
        </r>
      </text>
    </comment>
  </commentList>
</comments>
</file>

<file path=xl/comments2.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List>
</comments>
</file>

<file path=xl/sharedStrings.xml><?xml version="1.0" encoding="utf-8"?>
<sst xmlns="http://schemas.openxmlformats.org/spreadsheetml/2006/main" count="1025" uniqueCount="564">
  <si>
    <t>Unidad ejecutora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</si>
  <si>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</si>
  <si>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</si>
  <si>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</si>
  <si>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</si>
  <si>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</si>
  <si>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</si>
  <si>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</si>
  <si>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</si>
  <si>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</si>
  <si>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</si>
  <si>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</si>
  <si>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</si>
  <si>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</si>
  <si>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</si>
  <si>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</si>
  <si>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</si>
  <si>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</si>
  <si>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</si>
  <si>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</si>
  <si>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</si>
  <si>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</si>
  <si>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</si>
  <si>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</si>
  <si>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</si>
  <si>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</si>
  <si>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</si>
  <si>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</si>
  <si>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</si>
  <si>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Momento:</t>
  </si>
  <si>
    <t>ISSAI 100 numeral 40:</t>
  </si>
  <si>
    <t>Riesgo de no detección:</t>
  </si>
  <si>
    <t>Propósito:</t>
  </si>
  <si>
    <t>Responsables:</t>
  </si>
  <si>
    <t>El riesgo de auditoría se refiere al:</t>
  </si>
  <si>
    <t>“riesgo de que el informe de auditoría pueda resultar inapropiado. El auditor lleva a cabo los procedimientos para reducir o administrar el riesgo de llegar a conclusiones inadecuadas, reconociendo que las limitaciones inherentes a todas las auditorías implican que una auditoría nunca podrá proporcionar una certeza absoluta sobre la condición de la materia o asunto en cuestión”.</t>
  </si>
  <si>
    <t>Es el riesgo de no detectar una incorrección material al realizar los procedimientos que se tienen planeados.</t>
  </si>
  <si>
    <t>El riesgo de auditoría es una variable inmersa en la auditoría, es el riesgo de que el concepto o conclusiones emitidas no correspondan a la realidad.</t>
  </si>
  <si>
    <t>Comunicación/Información</t>
  </si>
  <si>
    <t>Dirección Técnica Sectorial:</t>
  </si>
  <si>
    <t>1 - 3 Años</t>
  </si>
  <si>
    <t>EXPERIENCIA EN EL SECTOR PUBLICO</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</si>
  <si>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</si>
  <si>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</si>
  <si>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</si>
  <si>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</si>
  <si>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</si>
  <si>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</si>
  <si>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</si>
  <si>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</si>
  <si>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</si>
  <si>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</si>
  <si>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</si>
  <si>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</si>
  <si>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</si>
  <si>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</si>
  <si>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</si>
  <si>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</si>
  <si>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</si>
  <si>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</si>
  <si>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</si>
  <si>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</si>
  <si>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</si>
  <si>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</si>
  <si>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</si>
  <si>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</si>
  <si>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</si>
  <si>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</si>
  <si>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</si>
  <si>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</si>
  <si>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</si>
  <si>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</si>
  <si>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</si>
  <si>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</si>
  <si>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</si>
  <si>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</si>
  <si>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</si>
  <si>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</si>
  <si>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</si>
  <si>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</si>
  <si>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</si>
  <si>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</si>
  <si>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</si>
  <si>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</si>
  <si>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</si>
  <si>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</si>
  <si>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</si>
  <si>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</si>
  <si>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</si>
  <si>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</si>
  <si>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</si>
  <si>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</si>
  <si>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</si>
  <si>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</si>
  <si>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</si>
  <si>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</si>
  <si>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</si>
  <si>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</si>
  <si>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</si>
  <si>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</si>
  <si>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</si>
  <si>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</si>
  <si>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</si>
  <si>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</si>
  <si>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</si>
  <si>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</si>
  <si>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</si>
  <si>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</si>
  <si>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</si>
  <si>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</si>
  <si>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</si>
  <si>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</si>
  <si>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</si>
  <si>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</si>
  <si>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</si>
  <si>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</si>
  <si>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</si>
  <si>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</si>
  <si>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</si>
  <si>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</si>
  <si>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</si>
  <si>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</si>
  <si>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</si>
  <si>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</si>
  <si>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</si>
  <si>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</si>
  <si>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</si>
  <si>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</si>
  <si>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</si>
  <si>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</si>
  <si>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</si>
  <si>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</si>
  <si>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</si>
  <si>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</si>
  <si>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</si>
  <si>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</si>
  <si>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</si>
  <si>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</si>
  <si>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</si>
  <si>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</si>
  <si>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</si>
  <si>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</si>
  <si>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</si>
  <si>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</si>
  <si>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</si>
  <si>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</si>
  <si>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</si>
  <si>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</si>
  <si>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</si>
  <si>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</si>
  <si>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</si>
  <si>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</si>
  <si>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</si>
  <si>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</si>
  <si>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Macroprocesos</t>
  </si>
  <si>
    <t>PROCESOS</t>
  </si>
  <si>
    <t>Macroproceso_Gestión_de_Inversion_y_Gasto</t>
  </si>
  <si>
    <t>Macroproceso_Gestión_Financiera</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</si>
  <si>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</si>
  <si>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</si>
  <si>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</si>
  <si>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</si>
  <si>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</si>
  <si>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</si>
  <si>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</si>
  <si>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</si>
  <si>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</si>
  <si>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</si>
  <si>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</si>
  <si>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</si>
  <si>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</si>
  <si>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</si>
  <si>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</si>
  <si>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</si>
  <si>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</si>
  <si>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</si>
  <si>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</si>
  <si>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</si>
  <si>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</si>
  <si>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</si>
  <si>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</si>
  <si>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</si>
  <si>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</si>
  <si>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</si>
  <si>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</si>
  <si>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</si>
  <si>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</si>
  <si>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</si>
  <si>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</si>
  <si>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</si>
  <si>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</si>
  <si>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</si>
  <si>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</si>
  <si>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</si>
  <si>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</si>
  <si>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</si>
  <si>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</si>
  <si>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</si>
  <si>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</si>
  <si>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</si>
  <si>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</si>
  <si>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</si>
  <si>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</si>
  <si>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</si>
  <si>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</si>
  <si>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</si>
  <si>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</si>
  <si>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</si>
  <si>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</si>
  <si>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</si>
  <si>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</si>
  <si>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</si>
  <si>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</si>
  <si>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</si>
  <si>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</si>
  <si>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</si>
  <si>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</si>
  <si>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</si>
  <si>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</si>
  <si>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</si>
  <si>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</si>
  <si>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</si>
  <si>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</si>
  <si>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</si>
  <si>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</si>
  <si>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</si>
  <si>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MANEJO DE HERRAMIENTAS TÉCNICAS Y/O SISTEMAS DE TICS EN PRODUCCIÓN.</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</si>
  <si>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</si>
  <si>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</si>
  <si>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</si>
  <si>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</si>
  <si>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</si>
  <si>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</si>
  <si>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</si>
  <si>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</si>
  <si>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</si>
  <si>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</si>
  <si>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</si>
  <si>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</si>
  <si>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</si>
  <si>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Sujeto de Vigilancia y Control Fiscal:</t>
  </si>
  <si>
    <t>N°</t>
  </si>
  <si>
    <t>Criterios a evaluar</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</si>
  <si>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</si>
  <si>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</si>
  <si>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</si>
  <si>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</si>
  <si>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</si>
  <si>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</si>
  <si>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</si>
  <si>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</si>
  <si>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</si>
  <si>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</si>
  <si>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</si>
  <si>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</si>
  <si>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</si>
  <si>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</si>
  <si>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</si>
  <si>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</si>
  <si>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</si>
  <si>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</si>
  <si>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</si>
  <si>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</si>
  <si>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</si>
  <si>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</si>
  <si>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</si>
  <si>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</si>
  <si>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</si>
  <si>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</si>
  <si>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</si>
  <si>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</si>
  <si>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</si>
  <si>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</si>
  <si>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</si>
  <si>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</si>
  <si>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</si>
  <si>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</si>
  <si>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</si>
  <si>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</si>
  <si>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</si>
  <si>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</si>
  <si>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</si>
  <si>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</si>
  <si>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</si>
  <si>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</si>
  <si>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</si>
  <si>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</si>
  <si>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</si>
  <si>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</si>
  <si>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</si>
  <si>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</si>
  <si>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</si>
  <si>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</si>
  <si>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</si>
  <si>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</si>
  <si>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</si>
  <si>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</si>
  <si>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</si>
  <si>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</si>
  <si>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</si>
  <si>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</si>
  <si>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</si>
  <si>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Tipo de Auditoría</t>
  </si>
  <si>
    <t>En la hoja "Calificación de Competencias" diligencie los siguientes campos de la tabla así:</t>
  </si>
  <si>
    <t>Cargo/Contrato</t>
  </si>
  <si>
    <t>Versión: 2.0</t>
  </si>
  <si>
    <t>Acciones  de Gestión</t>
  </si>
  <si>
    <t>DECISIÓN</t>
  </si>
  <si>
    <t>VALORACIÓN DE RIESGO COMPETENCIAS</t>
  </si>
  <si>
    <t>Para mayor información conceptual, ver los numerales "5.2.4 Enfoques de las auditorías" y "5.3.1.5 Identificación de riesgos" del PVCGF-15 GUÍA DE AUDITORÍA PARA BOGOTÁ D.C. ASPECTOS GENERALES, PRINCIPIOS Y FUNDAMENTOS DE LA VIGILANCIA Y CONTROL FISCAL</t>
  </si>
  <si>
    <t>4. Calificación de Competencias</t>
  </si>
  <si>
    <t>Los campos de Fecha se deben diligenciar en el formato DD/MM/AAAA</t>
  </si>
  <si>
    <t>En la hoja "Calificación de Competencias" diligencie los siguientes campos seleccionando de las listas desplegables, según corresponda, así:</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</si>
  <si>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</si>
  <si>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</si>
  <si>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</si>
  <si>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</si>
  <si>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</si>
  <si>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</si>
  <si>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</si>
  <si>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</si>
  <si>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</si>
  <si>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</si>
  <si>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</si>
  <si>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</si>
  <si>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</si>
  <si>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</si>
  <si>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</si>
  <si>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</si>
  <si>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</si>
  <si>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</si>
  <si>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</si>
  <si>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</si>
  <si>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</si>
  <si>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</si>
  <si>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</si>
  <si>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</si>
  <si>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</si>
  <si>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</si>
  <si>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</si>
  <si>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</si>
  <si>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</si>
  <si>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</si>
  <si>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</si>
  <si>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</si>
  <si>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</si>
  <si>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</si>
  <si>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</si>
  <si>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</si>
  <si>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</si>
  <si>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</si>
  <si>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</si>
  <si>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</si>
  <si>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Menor a 1 año</t>
  </si>
  <si>
    <t>APLICATIVOS EXTERNOS DEL PROCESO O TEMA A EVALUAR (SECOP, SEGPLAN, CHIP, CIAB, OTROS)</t>
  </si>
  <si>
    <t>Otras Herramientas especializadas.</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</si>
  <si>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</si>
  <si>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</si>
  <si>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</si>
  <si>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</si>
  <si>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</si>
  <si>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</si>
  <si>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</si>
  <si>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</si>
  <si>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</si>
  <si>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</si>
  <si>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</si>
  <si>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</si>
  <si>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JUAN BALLESTEROS</t>
  </si>
  <si>
    <t>FORMACIÓN</t>
  </si>
  <si>
    <t>SERVICIO DE LA DEUDA PÚBLICA interna</t>
  </si>
  <si>
    <t>Faltan dos más auditores</t>
  </si>
  <si>
    <t>Sí requiere acción</t>
  </si>
  <si>
    <t>Requiere acción Inmediata</t>
  </si>
  <si>
    <t>Decisión según debilidad (manteniendo procesos de actualización)</t>
  </si>
  <si>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</si>
  <si>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</si>
  <si>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</si>
  <si>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</si>
  <si>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</si>
  <si>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</si>
  <si>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</si>
  <si>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</si>
  <si>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</si>
  <si>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</si>
  <si>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</si>
  <si>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</si>
  <si>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</si>
  <si>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</si>
  <si>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</si>
  <si>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</si>
  <si>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</si>
  <si>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</si>
  <si>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</si>
  <si>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</si>
  <si>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</si>
  <si>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</si>
  <si>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</si>
  <si>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</si>
  <si>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</si>
  <si>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</si>
  <si>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</si>
  <si>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</si>
  <si>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</si>
  <si>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</si>
  <si>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</si>
  <si>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</si>
  <si>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</si>
  <si>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</si>
  <si>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</si>
  <si>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</si>
  <si>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</si>
  <si>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</si>
  <si>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</si>
  <si>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</si>
  <si>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</si>
  <si>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</si>
  <si>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</si>
  <si>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</si>
  <si>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</si>
  <si>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</si>
  <si>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</si>
  <si>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</si>
  <si>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</si>
  <si>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</si>
  <si>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</si>
  <si>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</si>
  <si>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</si>
  <si>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</si>
  <si>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</si>
  <si>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</si>
  <si>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</si>
  <si>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</si>
  <si>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</si>
  <si>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</si>
  <si>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</si>
  <si>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</si>
  <si>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</si>
  <si>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</si>
  <si>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</si>
  <si>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</si>
  <si>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</si>
  <si>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</si>
  <si>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</si>
  <si>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</si>
  <si>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</si>
  <si>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</si>
  <si>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</si>
  <si>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</si>
  <si>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</si>
  <si>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</si>
  <si>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</si>
  <si>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</si>
  <si>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</si>
  <si>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</si>
  <si>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</si>
  <si>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</si>
  <si>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t>AUDITOR 1</t>
  </si>
  <si>
    <t>AUDITOR 2</t>
  </si>
  <si>
    <t>AUDITOR 12</t>
  </si>
  <si>
    <t>AUDITOR 13</t>
  </si>
  <si>
    <t>AUDITOR 14</t>
  </si>
  <si>
    <t>PDVCF:</t>
  </si>
  <si>
    <t>CÓDIGO</t>
  </si>
  <si>
    <t>DEPENDENCIA</t>
  </si>
  <si>
    <t>CONCATENADO</t>
  </si>
  <si>
    <t>SUJETOS DE CONTROL FISCAL</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</si>
  <si>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</si>
  <si>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</si>
  <si>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</si>
  <si>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</si>
  <si>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</si>
  <si>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</si>
  <si>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</si>
  <si>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</si>
  <si>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</si>
  <si>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</si>
  <si>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</si>
  <si>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</si>
  <si>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</si>
  <si>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</si>
  <si>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</si>
  <si>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</si>
  <si>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</si>
  <si>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</si>
  <si>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</si>
  <si>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</si>
  <si>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</si>
  <si>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</si>
  <si>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</si>
  <si>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</si>
  <si>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</si>
  <si>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</si>
  <si>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</si>
  <si>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</si>
  <si>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</si>
  <si>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</si>
  <si>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</si>
  <si>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</si>
  <si>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</si>
  <si>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</si>
  <si>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202 - Curaduría Urbana N° 1 de Bogotá</t>
  </si>
  <si>
    <t>205 - Curaduría Urbana N° 2 de Bogotá</t>
  </si>
  <si>
    <t>207 - Curaduría Urbana N° 4 de Bogotá</t>
  </si>
  <si>
    <t>209 - Curaduría Urbana N° 3 de Bogotá</t>
  </si>
  <si>
    <t>210 - Curaduría Urbana N° 5 de Bogotá</t>
  </si>
  <si>
    <t>MUESTRA</t>
  </si>
  <si>
    <t>Auditoría Financiera, de Gestión y Resultados</t>
  </si>
  <si>
    <t>Auditoría de Cumplimiento</t>
  </si>
  <si>
    <t>Auditoría de Desempeño</t>
  </si>
  <si>
    <t>Actuación Especial de Fiscalización</t>
  </si>
  <si>
    <t>INSTRUMENTO DE GESTIÓN DE RIESGO DE NO DETECCIÓN</t>
  </si>
  <si>
    <t>Instrumento de gestión del riesgo de no detección - Auto evaluación de criterios y acciones</t>
  </si>
  <si>
    <t>Instrumento de gestión del riesgo de no detección - Evaluación de criterios y acciones</t>
  </si>
  <si>
    <t>Macroproceso_Gestión_Presupuestal_y_Resultados</t>
  </si>
  <si>
    <t>Proceso Planes y Programas</t>
  </si>
  <si>
    <t>INSTRUMENTO DE GESTIÓN DEL RIESGO DE NO DETECCIÓN</t>
  </si>
  <si>
    <t>AUDITORÍA O EJERCICIO DE CONTROL SIN LIMITACIONES</t>
  </si>
  <si>
    <t xml:space="preserve">LIMITAR EL ALCANCE Y MUESTRA </t>
  </si>
  <si>
    <t>REPLANTEAR LOS OBJETIVOS, ALCANCE Y MUESTRA</t>
  </si>
  <si>
    <t>Tipo de Auditoría o Ejercicio de Control:</t>
  </si>
  <si>
    <t>Código:</t>
  </si>
  <si>
    <t>Tema o Asunto a Evaluar:</t>
  </si>
  <si>
    <t>Periodo Evaluado:</t>
  </si>
  <si>
    <t>Hecho que pueden afectar la Ejecución de la Evaluación</t>
  </si>
  <si>
    <t>Criterios a evaluar - Gestión del riesgo de no Detección</t>
  </si>
  <si>
    <t>Riesgo de No Detección</t>
  </si>
  <si>
    <t>La gestión del riesgo de No Detección debe hacerse en dos momentos:
1. Uno en la fase de Planeación hasta la determinación de las acciones de mitigación.
2. A la mitad de la fase de Ejecución para determinar el Riesgo de No Detección Gestionado</t>
  </si>
  <si>
    <t>Solicitar modificación del PDVCF sustentando las limitaciones en el alcance que se presentarían según el tema o asunto a auditar</t>
  </si>
  <si>
    <t>Se solicito modificacion del PDVCF el cual fue negado</t>
  </si>
  <si>
    <t>Auditor 4 y 5 no tienen conocimiento basico de excel</t>
  </si>
  <si>
    <t>El PVCGF 15-04 MATRIZ GESTIÓN DE RIESGO DE NO DETECCIÓN</t>
  </si>
  <si>
    <t xml:space="preserve">El Líder y Supervisor establecen las acciones de mitigación de los riesgos identificados y las fechas de su gestión. El Supervisor informa el nivel de riesgo al Comité Técnico con el fin de establecer las acciones de gestión para subsanar las debilidades encontradas indicando los términos de ejecución y seguimiento.
El plazo para gestionar las acciones para mitigar el Riesgo de No Detección no puede exceder el 50% de la fase de ejecución.
</t>
  </si>
  <si>
    <t xml:space="preserve">Finalmente, se determina el nivel de riesgo de no detección gestionado. Con base en la situación, setoman decisiones en Comité Técnico en relación con la mitigación o no de los riesgos y por tanto, se puede ajustar el plan de trabajo </t>
  </si>
  <si>
    <t>Instrumento  Gestión del Riesgo de No Detección - Instructivo</t>
  </si>
  <si>
    <t>El PVCGF 15-04 contiene 4 secciones a saber:</t>
  </si>
  <si>
    <t>3. Riesgo de No detección</t>
  </si>
  <si>
    <t>2. Calificación de Competencias</t>
  </si>
  <si>
    <t xml:space="preserve">4. Segundo momento de aplicación del instrumento: Cumplido el 50% de la fase de ejecución, el Líder y Supervisor después de cumplido el tiempo de Gestión de las acciones planteadas para la mitigación de los Riesgos, valoran en el Campo "Impacto Después de Actividades" el nivel de mitigación del Riesgo de No Detección Gestionado. </t>
  </si>
  <si>
    <t>Versión: 3.0</t>
  </si>
  <si>
    <t>Versión 3.0</t>
  </si>
  <si>
    <t>El Nivel de Riesgo para cada Criterio se calcula automáticamente para cada integrante del equipo auditoría o de AEF evaluado</t>
  </si>
  <si>
    <t>El Riesgo de Competencias se calcula automáticamente para la totalidad del equipo auditoría o de AEF evaluado</t>
  </si>
  <si>
    <t>Se diligencia los campos de acuerdo con la asignación de Roles de la Auditoría o AEF equipo de auditoría o de AEF</t>
  </si>
  <si>
    <t xml:space="preserve">Identificar y valorar de manera oportuna los factores imputables a la Contraloria de Bogotá D.C., que podrían generar la emisión de opiniones, conceptos o conclusiones que no reflejan la realidad sobre el cumplimiento de los criterios de auditoría o AEF y tomar acciones preventivas para mitigar el riesgo de no detección, de conformidad con los principios generales de las normas internacionales ISSAI.
</t>
  </si>
  <si>
    <r>
      <t xml:space="preserve">Al iniciar la fase de planeación de la auditoría, </t>
    </r>
    <r>
      <rPr>
        <b/>
        <u/>
        <sz val="11"/>
        <rFont val="Arial"/>
        <family val="2"/>
      </rPr>
      <t xml:space="preserve">antes </t>
    </r>
    <r>
      <rPr>
        <sz val="11"/>
        <rFont val="Arial"/>
        <family val="2"/>
      </rPr>
      <t>de la Presentación del equipo de auditoría o de AEF, la elaboración del Plan de trabajo y Programa de Auditoria o AEF.</t>
    </r>
  </si>
  <si>
    <t>1. Datos Generales de la Auditoría o AEF</t>
  </si>
  <si>
    <r>
      <t xml:space="preserve">Se califica por cada Rol o integrante del equipo auditoría o de AEF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Para el criterio </t>
    </r>
    <r>
      <rPr>
        <b/>
        <i/>
        <sz val="11"/>
        <color rgb="FF000000"/>
        <rFont val="Arial"/>
        <family val="2"/>
      </rPr>
      <t>"PERFILES</t>
    </r>
    <r>
      <rPr>
        <sz val="11"/>
        <color rgb="FF000000"/>
        <rFont val="Arial"/>
        <family val="2"/>
      </rPr>
      <t>",  se realiza la autoevaluación en los roles de  Auditor, Expertos y Personal de Apoyo según el alcance de la auditoría o AEF y Proceso asignado; para los demás roles no aplica.</t>
    </r>
  </si>
  <si>
    <r>
      <t>Se trae automaticamente la calificación de competencias del equipo auditoría o de AEF agregado. Se valora por cada criterio a evaluar en conjunto por el equipo auditoría o de AEF, seleccionando el parametro de la lista desplegable que se aplica para cada criterio. El Riesgo de No Detección se calcula automaticamente, y a partir de él en la casilla "</t>
    </r>
    <r>
      <rPr>
        <i/>
        <sz val="11"/>
        <color rgb="FF000000"/>
        <rFont val="Arial"/>
        <family val="2"/>
      </rPr>
      <t>Hecho que pueden afectar la Ejecución de la Auditoría o AEF"</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</si>
  <si>
    <t>El Riesgo de No Detección de la Auditoría o AEF se calcula automaticamente. Se genera una DECISIÓN según el nivel de riesgo que se considera para el Plan de Trabajo. En caso de determinar el Riesgo de No Detección Gestionado como Alto, Medio o Bajo, el Comité Técnico informará al Líder y equipo auditoría o de AEF la decisión arriba indicada para que se realicen las modificaciones de objetivos, alcance y muestras de auditoría o AEF que sean pertinentes según sea el caso, documentando en el Acta de Comité Técnico las razones que limitan el alcance y la muestra de la auditoría o AEF o que la auditoría o AEF se realizará sin limitaciones.</t>
  </si>
  <si>
    <t>Riesgo de auditoría o AEF:</t>
  </si>
  <si>
    <r>
      <t xml:space="preserve">El riesgo de auditoría o AEF está compuesto por: 1) riesgo inherente, 2) riesgo de control, y 3) </t>
    </r>
    <r>
      <rPr>
        <u/>
        <sz val="11"/>
        <rFont val="Arial"/>
        <family val="2"/>
      </rPr>
      <t>riesgo de no detección</t>
    </r>
    <r>
      <rPr>
        <sz val="11"/>
        <rFont val="Arial"/>
        <family val="2"/>
      </rPr>
      <t>.</t>
    </r>
  </si>
  <si>
    <r>
      <t xml:space="preserve">Los riesgos inherente y de control son de responsabilidad de las entidades sujetos de control y se evalúan mediante la Matriz de Riesgos y Controles para la Evaluación de Control Fiscal Interno en cada tipo de auditoría o AEF. </t>
    </r>
    <r>
      <rPr>
        <u/>
        <sz val="11"/>
        <rFont val="Arial"/>
        <family val="2"/>
      </rPr>
      <t>El riesgo de no detección es responsabilidad de la auditoría o AEF</t>
    </r>
    <r>
      <rPr>
        <sz val="11"/>
        <rFont val="Arial"/>
        <family val="2"/>
      </rPr>
      <t>.</t>
    </r>
  </si>
  <si>
    <t>Debe ser identificado y gestionado oportunamente, de inicio a fin, por todo el equipo de auditoría o de AEF, en cabeza del Director, Subdirector  y Gerente, según corresponda a la estructura de cada Dirección Sectorial. De ninguna manera puede ser ignorado en desarrolllo de la auditoría o AEF.</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</si>
  <si>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o AEF,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</si>
  <si>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t>Comprensión de la auditoría o AEF</t>
  </si>
  <si>
    <t>Capacidad para entender, discernir, interpretar, comprender, examinar, estudiar, observar, indagar, comparar, descomponer y detallar todo lo concerniente con al sujeto de control o la materia o asunto a auditar y los objetivos de la auditoría o AEF</t>
  </si>
  <si>
    <t>Programar y asignar el talento humano, los recursos tecnológicos, físicos y de información necesarios, para ejecutar la auditoría o AEF y cumplir  con los objetivos.</t>
  </si>
  <si>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 o AEF</t>
    </r>
  </si>
  <si>
    <t>COMPRENSIÓN DE LA AUDITORÍA O AEF</t>
  </si>
  <si>
    <t>FORMACIÓN ACADÉMICA ESPECÍFICA DE ACUERDO CON EL ALCANCE DE LA AUDITORÍA O AEF Y PROCESO ASIGNADO (Aplica solo para el equipo de auditoría o de AEF, Expertos y Personal de Apoyo)</t>
  </si>
  <si>
    <t>Hay permanencia total de los auditores durante toda la auditoría o AEF? (Vacaciones, Enfermedad, Comisiones, Contingencias en el equipo de auditoría o de AEF)</t>
  </si>
  <si>
    <t>Se cumple con mínimo de Auditores por Tipo de Auditoría o AEF?</t>
  </si>
  <si>
    <t xml:space="preserve">INSTRUMENTO (MATRIZ) PARA LA CALIFICACION DE LA GESTION FISCAL MCGF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</si>
</sst>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9"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u/>
      <sz val="14"/>
      <color rgb="FF0070C0"/>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b/>
      <i/>
      <sz val="11"/>
      <color rgb="FF000000"/>
      <name val="Arial"/>
      <family val="2"/>
    </font>
    <font>
      <sz val="10"/>
      <color indexed="8"/>
      <name val="Calibri"/>
      <family val="2"/>
      <scheme val="minor"/>
    </font>
    <font>
      <sz val="2"/>
      <name val="Arial"/>
      <family val="2"/>
    </font>
    <font>
      <sz val="3"/>
      <name val="Arial"/>
      <family val="2"/>
    </font>
    <font>
      <i/>
      <sz val="11"/>
      <name val="Arial"/>
      <family val="2"/>
    </font>
    <font>
      <u/>
      <sz val="11"/>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s>
  <fills count="3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theme="4" tint="0.79998168889431442"/>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5" fillId="0" borderId="0"/>
    <xf numFmtId="0" fontId="36" fillId="0" borderId="0"/>
  </cellStyleXfs>
  <cellXfs count="438">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5"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6"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6"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5" fillId="15" borderId="12" xfId="0" applyFont="1" applyFill="1" applyBorder="1" applyAlignment="1">
      <alignment horizontal="center" vertical="center" wrapText="1"/>
    </xf>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28" fillId="2" borderId="5" xfId="0" applyFont="1" applyFill="1" applyBorder="1" applyAlignment="1" applyProtection="1">
      <alignment vertical="center" wrapText="1"/>
      <protection hidden="1"/>
    </xf>
    <xf numFmtId="0" fontId="29" fillId="2" borderId="0" xfId="0" applyFont="1" applyFill="1" applyAlignment="1" applyProtection="1">
      <alignment vertical="center"/>
      <protection hidden="1"/>
    </xf>
    <xf numFmtId="0" fontId="28" fillId="2" borderId="6" xfId="0" applyFont="1" applyFill="1" applyBorder="1" applyAlignment="1" applyProtection="1">
      <alignment vertical="center" wrapText="1"/>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3" fillId="21" borderId="0" xfId="0" applyFont="1" applyFill="1" applyAlignment="1" applyProtection="1">
      <alignment horizontal="left" vertical="center"/>
      <protection hidden="1"/>
    </xf>
    <xf numFmtId="0" fontId="25" fillId="21"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24" fillId="15" borderId="0" xfId="0" applyFont="1" applyFill="1" applyAlignment="1" applyProtection="1">
      <alignment horizontal="left" vertical="center"/>
      <protection hidden="1"/>
    </xf>
    <xf numFmtId="0" fontId="25" fillId="15" borderId="0" xfId="0" applyFont="1" applyFill="1" applyAlignment="1" applyProtection="1">
      <alignment horizontal="left" vertical="center"/>
      <protection hidden="1"/>
    </xf>
    <xf numFmtId="0" fontId="21" fillId="15" borderId="0" xfId="0" applyFont="1" applyFill="1" applyAlignment="1" applyProtection="1">
      <alignment horizontal="left" vertical="center" wrapText="1" indent="2"/>
      <protection hidden="1"/>
    </xf>
    <xf numFmtId="0" fontId="33" fillId="23" borderId="0" xfId="0" applyFont="1" applyFill="1" applyAlignment="1" applyProtection="1">
      <alignment horizontal="left" vertical="center"/>
      <protection hidden="1"/>
    </xf>
    <xf numFmtId="0" fontId="25" fillId="23"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1" borderId="0" xfId="0" applyFont="1" applyFill="1" applyAlignment="1" applyProtection="1">
      <alignment horizontal="left" vertical="center"/>
      <protection hidden="1"/>
    </xf>
    <xf numFmtId="0" fontId="34" fillId="23" borderId="0" xfId="0" applyFont="1" applyFill="1" applyAlignment="1" applyProtection="1">
      <alignment horizontal="left" vertical="center" wrapText="1"/>
      <protection hidden="1"/>
    </xf>
    <xf numFmtId="0" fontId="34" fillId="2" borderId="0" xfId="0" applyFont="1" applyFill="1" applyAlignment="1" applyProtection="1">
      <alignment horizontal="left" vertical="center" wrapText="1"/>
      <protection hidden="1"/>
    </xf>
    <xf numFmtId="0" fontId="19" fillId="23" borderId="0" xfId="0"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26" fillId="2" borderId="0" xfId="0" applyFont="1" applyFill="1" applyAlignment="1" applyProtection="1">
      <alignment vertical="top" wrapText="1"/>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41" fillId="0" borderId="1" xfId="5" applyFont="1" applyBorder="1" applyAlignment="1" applyProtection="1">
      <alignment vertical="center" wrapText="1"/>
      <protection locked="0"/>
    </xf>
    <xf numFmtId="0" fontId="0" fillId="25" borderId="12" xfId="0" applyFill="1" applyBorder="1" applyAlignment="1" applyProtection="1">
      <alignment vertical="center"/>
      <protection locked="0"/>
    </xf>
    <xf numFmtId="0" fontId="0" fillId="25" borderId="12" xfId="0" applyFill="1" applyBorder="1"/>
    <xf numFmtId="0" fontId="0" fillId="0" borderId="12" xfId="0" applyBorder="1" applyAlignment="1">
      <alignment vertical="center" wrapText="1"/>
    </xf>
    <xf numFmtId="0" fontId="0" fillId="28" borderId="12" xfId="0" applyFill="1" applyBorder="1" applyAlignment="1" applyProtection="1">
      <alignment vertical="center"/>
      <protection locked="0"/>
    </xf>
    <xf numFmtId="0" fontId="0" fillId="28" borderId="12" xfId="0" quotePrefix="1" applyFill="1" applyBorder="1"/>
    <xf numFmtId="0" fontId="0" fillId="28" borderId="12" xfId="0" applyFill="1" applyBorder="1"/>
    <xf numFmtId="0" fontId="0" fillId="29" borderId="12" xfId="0" applyFill="1" applyBorder="1" applyAlignment="1" applyProtection="1">
      <alignment vertical="center"/>
      <protection locked="0"/>
    </xf>
    <xf numFmtId="0" fontId="0" fillId="29" borderId="12" xfId="0" applyFill="1" applyBorder="1"/>
    <xf numFmtId="0" fontId="0" fillId="29" borderId="3" xfId="0" applyFill="1" applyBorder="1" applyAlignment="1">
      <alignment wrapText="1"/>
    </xf>
    <xf numFmtId="0" fontId="0" fillId="29" borderId="2" xfId="0" applyFill="1" applyBorder="1" applyAlignment="1">
      <alignment horizontal="center"/>
    </xf>
    <xf numFmtId="0" fontId="0" fillId="24" borderId="12" xfId="0" applyFill="1" applyBorder="1"/>
    <xf numFmtId="0" fontId="0" fillId="0" borderId="8" xfId="0" applyBorder="1" applyAlignment="1">
      <alignment horizontal="center" vertical="center" wrapText="1"/>
    </xf>
    <xf numFmtId="2" fontId="0" fillId="0" borderId="29" xfId="0" applyNumberFormat="1" applyBorder="1" applyAlignment="1">
      <alignment vertical="center"/>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2" fontId="0" fillId="0" borderId="31" xfId="0" applyNumberFormat="1" applyBorder="1" applyAlignment="1">
      <alignment vertical="center"/>
    </xf>
    <xf numFmtId="0" fontId="0" fillId="0" borderId="31" xfId="0" applyBorder="1" applyAlignment="1">
      <alignment vertical="center"/>
    </xf>
    <xf numFmtId="0" fontId="0" fillId="12"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28" fillId="2" borderId="0" xfId="0" applyFont="1" applyFill="1" applyAlignment="1" applyProtection="1">
      <alignment vertical="center" wrapText="1"/>
      <protection hidden="1"/>
    </xf>
    <xf numFmtId="0" fontId="0" fillId="24" borderId="11" xfId="0" applyFill="1" applyBorder="1"/>
    <xf numFmtId="0" fontId="0" fillId="0" borderId="31" xfId="0" applyBorder="1" applyAlignment="1">
      <alignment vertical="center" wrapText="1"/>
    </xf>
    <xf numFmtId="0" fontId="30"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1"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34" fillId="2" borderId="0" xfId="0" applyFont="1" applyFill="1" applyAlignment="1" applyProtection="1">
      <alignment vertical="center" wrapText="1"/>
      <protection hidden="1"/>
    </xf>
    <xf numFmtId="0" fontId="34" fillId="0" borderId="0" xfId="0" applyFont="1" applyAlignment="1" applyProtection="1">
      <alignment vertical="center" wrapText="1"/>
      <protection hidden="1"/>
    </xf>
    <xf numFmtId="0" fontId="34" fillId="2" borderId="0" xfId="0" applyFont="1" applyFill="1" applyAlignment="1" applyProtection="1">
      <alignment vertical="center"/>
      <protection hidden="1"/>
    </xf>
    <xf numFmtId="0" fontId="34" fillId="0" borderId="0" xfId="0" applyFont="1" applyAlignment="1" applyProtection="1">
      <alignment vertical="center"/>
      <protection hidden="1"/>
    </xf>
    <xf numFmtId="0" fontId="34" fillId="4" borderId="20" xfId="0" applyFont="1" applyFill="1" applyBorder="1" applyAlignment="1" applyProtection="1">
      <alignment horizontal="center" vertical="center" wrapText="1"/>
      <protection hidden="1"/>
    </xf>
    <xf numFmtId="0" fontId="36" fillId="4" borderId="20" xfId="0" applyFont="1" applyFill="1" applyBorder="1" applyAlignment="1" applyProtection="1">
      <alignment horizontal="center" vertical="center" wrapText="1"/>
      <protection hidden="1"/>
    </xf>
    <xf numFmtId="0" fontId="36" fillId="3" borderId="0" xfId="0" applyFont="1" applyFill="1" applyAlignment="1" applyProtection="1">
      <alignment horizontal="center" vertical="center" wrapText="1"/>
      <protection hidden="1"/>
    </xf>
    <xf numFmtId="0" fontId="34" fillId="4" borderId="20" xfId="0" applyFont="1" applyFill="1" applyBorder="1" applyAlignment="1" applyProtection="1">
      <alignment horizontal="right" vertical="center" wrapText="1" indent="1"/>
      <protection hidden="1"/>
    </xf>
    <xf numFmtId="0" fontId="36" fillId="4" borderId="20" xfId="0" applyFont="1" applyFill="1" applyBorder="1" applyAlignment="1" applyProtection="1">
      <alignment horizontal="left" vertical="center" wrapText="1" indent="1"/>
      <protection hidden="1"/>
    </xf>
    <xf numFmtId="0" fontId="34" fillId="0" borderId="0" xfId="0" applyFont="1" applyAlignment="1" applyProtection="1">
      <alignment horizontal="right" vertical="center" wrapText="1" indent="1"/>
      <protection hidden="1"/>
    </xf>
    <xf numFmtId="0" fontId="36" fillId="0" borderId="0" xfId="0" applyFont="1" applyAlignment="1" applyProtection="1">
      <alignment horizontal="left" vertical="center" wrapText="1" indent="1"/>
      <protection hidden="1"/>
    </xf>
    <xf numFmtId="0" fontId="36" fillId="0" borderId="0" xfId="0" applyFont="1" applyAlignment="1" applyProtection="1">
      <alignment horizontal="justify" vertical="justify" wrapText="1"/>
      <protection hidden="1"/>
    </xf>
    <xf numFmtId="0" fontId="34" fillId="2" borderId="0" xfId="0" applyFont="1" applyFill="1" applyBorder="1" applyAlignment="1" applyProtection="1">
      <alignment vertical="center"/>
      <protection hidden="1"/>
    </xf>
    <xf numFmtId="0" fontId="30" fillId="2" borderId="0" xfId="0" applyFont="1" applyFill="1" applyAlignment="1" applyProtection="1">
      <alignment vertical="center" wrapText="1"/>
      <protection hidden="1"/>
    </xf>
    <xf numFmtId="0" fontId="53"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9" fillId="2" borderId="0" xfId="0" applyFont="1" applyFill="1" applyAlignment="1" applyProtection="1">
      <alignment vertical="center" wrapText="1"/>
      <protection hidden="1"/>
    </xf>
    <xf numFmtId="0" fontId="39" fillId="0" borderId="0" xfId="0" applyFont="1" applyAlignment="1" applyProtection="1">
      <alignment vertical="center" wrapText="1"/>
      <protection hidden="1"/>
    </xf>
    <xf numFmtId="0" fontId="54"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6" fillId="2" borderId="0" xfId="0" applyFont="1" applyFill="1" applyAlignment="1" applyProtection="1">
      <alignment vertical="center" wrapText="1"/>
      <protection hidden="1"/>
    </xf>
    <xf numFmtId="0" fontId="46"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6" fillId="2" borderId="0" xfId="0" applyFont="1" applyFill="1" applyAlignment="1" applyProtection="1">
      <alignment vertical="center" wrapText="1"/>
      <protection hidden="1"/>
    </xf>
    <xf numFmtId="0" fontId="56" fillId="0" borderId="0" xfId="0" applyFont="1" applyAlignment="1" applyProtection="1">
      <alignment vertical="center" wrapText="1"/>
      <protection hidden="1"/>
    </xf>
    <xf numFmtId="0" fontId="55" fillId="0" borderId="0" xfId="0" applyFont="1" applyAlignment="1" applyProtection="1">
      <alignment vertical="center" wrapText="1"/>
      <protection hidden="1"/>
    </xf>
    <xf numFmtId="0" fontId="56" fillId="0" borderId="0" xfId="0" applyFont="1" applyAlignment="1" applyProtection="1">
      <alignment horizontal="left" vertical="center" wrapText="1"/>
      <protection hidden="1"/>
    </xf>
    <xf numFmtId="0" fontId="51" fillId="2" borderId="0" xfId="0" applyFont="1" applyFill="1" applyAlignment="1" applyProtection="1">
      <alignment vertical="center" wrapText="1"/>
      <protection hidden="1"/>
    </xf>
    <xf numFmtId="0" fontId="57" fillId="2" borderId="0" xfId="0" applyFont="1" applyFill="1" applyAlignment="1" applyProtection="1">
      <alignment vertical="center" wrapText="1"/>
      <protection hidden="1"/>
    </xf>
    <xf numFmtId="0" fontId="57" fillId="0" borderId="0" xfId="0" applyFont="1" applyAlignment="1" applyProtection="1">
      <alignment vertical="center" wrapText="1"/>
      <protection hidden="1"/>
    </xf>
    <xf numFmtId="0" fontId="43"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43" fillId="0" borderId="0" xfId="0" applyFont="1" applyAlignment="1" applyProtection="1">
      <alignment horizontal="left" vertical="center" wrapText="1"/>
      <protection hidden="1"/>
    </xf>
    <xf numFmtId="0" fontId="51" fillId="2" borderId="0" xfId="0" applyFont="1" applyFill="1" applyAlignment="1" applyProtection="1">
      <alignment vertical="center"/>
      <protection hidden="1"/>
    </xf>
    <xf numFmtId="0" fontId="51" fillId="2" borderId="2" xfId="0" applyFont="1" applyFill="1" applyBorder="1" applyAlignment="1" applyProtection="1">
      <alignment vertical="center"/>
      <protection hidden="1"/>
    </xf>
    <xf numFmtId="0" fontId="57" fillId="2" borderId="4" xfId="0" applyFont="1" applyFill="1" applyBorder="1" applyAlignment="1" applyProtection="1">
      <alignment vertical="center"/>
      <protection hidden="1"/>
    </xf>
    <xf numFmtId="0" fontId="57" fillId="2" borderId="0" xfId="0" applyFont="1" applyFill="1" applyAlignment="1" applyProtection="1">
      <alignment vertical="center"/>
      <protection hidden="1"/>
    </xf>
    <xf numFmtId="0" fontId="57" fillId="0" borderId="0" xfId="0" applyFont="1" applyAlignment="1" applyProtection="1">
      <alignment vertical="center"/>
      <protection hidden="1"/>
    </xf>
    <xf numFmtId="0" fontId="43" fillId="0" borderId="0" xfId="0" applyFont="1" applyAlignment="1" applyProtection="1">
      <alignment vertical="center"/>
      <protection hidden="1"/>
    </xf>
    <xf numFmtId="0" fontId="51" fillId="0" borderId="0" xfId="0" applyFont="1" applyAlignment="1" applyProtection="1">
      <alignment vertical="center"/>
      <protection hidden="1"/>
    </xf>
    <xf numFmtId="0" fontId="52"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1"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2"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52"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1"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0"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51" fillId="2" borderId="5" xfId="0" applyFont="1" applyFill="1" applyBorder="1" applyAlignment="1" applyProtection="1">
      <alignment vertical="center"/>
      <protection hidden="1"/>
    </xf>
    <xf numFmtId="0" fontId="51" fillId="2" borderId="6" xfId="0" applyFont="1" applyFill="1" applyBorder="1" applyAlignment="1" applyProtection="1">
      <alignment vertical="center"/>
      <protection hidden="1"/>
    </xf>
    <xf numFmtId="0" fontId="58" fillId="0" borderId="0" xfId="0" applyFont="1" applyAlignment="1" applyProtection="1">
      <alignment vertical="center"/>
      <protection hidden="1"/>
    </xf>
    <xf numFmtId="0" fontId="58" fillId="0" borderId="0" xfId="0" applyFont="1" applyAlignment="1" applyProtection="1">
      <alignment vertical="center" wrapText="1"/>
      <protection hidden="1"/>
    </xf>
    <xf numFmtId="0" fontId="59" fillId="2" borderId="0" xfId="0" applyFont="1" applyFill="1" applyAlignment="1" applyProtection="1">
      <alignment vertical="center" wrapText="1"/>
      <protection hidden="1"/>
    </xf>
    <xf numFmtId="0" fontId="59"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2" fillId="0" borderId="0" xfId="0" applyFont="1" applyAlignment="1" applyProtection="1">
      <alignment vertical="center" wrapText="1"/>
      <protection hidden="1"/>
    </xf>
    <xf numFmtId="0" fontId="63" fillId="0" borderId="11" xfId="0" applyFont="1" applyBorder="1" applyAlignment="1" applyProtection="1">
      <alignment horizontal="center" vertical="center"/>
      <protection hidden="1"/>
    </xf>
    <xf numFmtId="0" fontId="64" fillId="0" borderId="0" xfId="0" applyFont="1" applyAlignment="1" applyProtection="1">
      <alignment horizontal="left" vertical="center" wrapText="1"/>
      <protection hidden="1"/>
    </xf>
    <xf numFmtId="0" fontId="62" fillId="0" borderId="9" xfId="0" applyFont="1" applyBorder="1" applyAlignment="1" applyProtection="1">
      <alignment vertical="center" wrapText="1"/>
      <protection hidden="1"/>
    </xf>
    <xf numFmtId="0" fontId="64" fillId="0" borderId="9" xfId="0" applyFont="1" applyBorder="1" applyAlignment="1" applyProtection="1">
      <alignment horizontal="left" vertical="center" wrapText="1"/>
      <protection hidden="1"/>
    </xf>
    <xf numFmtId="0" fontId="64" fillId="0" borderId="0" xfId="0" applyFont="1" applyAlignment="1" applyProtection="1">
      <alignment vertical="center" wrapText="1"/>
      <protection hidden="1"/>
    </xf>
    <xf numFmtId="0" fontId="65" fillId="0" borderId="0" xfId="0" applyFont="1" applyAlignment="1" applyProtection="1">
      <alignment vertical="center" wrapText="1"/>
      <protection hidden="1"/>
    </xf>
    <xf numFmtId="0" fontId="64" fillId="0" borderId="10" xfId="0" applyFont="1" applyBorder="1" applyAlignment="1" applyProtection="1">
      <alignment horizontal="left" vertical="center" wrapText="1"/>
      <protection hidden="1"/>
    </xf>
    <xf numFmtId="0" fontId="66"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67" fillId="0" borderId="0" xfId="0" applyFont="1" applyAlignment="1" applyProtection="1">
      <alignment horizontal="left" vertical="center" wrapText="1"/>
      <protection hidden="1"/>
    </xf>
    <xf numFmtId="0" fontId="68" fillId="0" borderId="0" xfId="0" applyFont="1" applyAlignment="1" applyProtection="1">
      <alignment vertical="center" wrapText="1"/>
      <protection hidden="1"/>
    </xf>
    <xf numFmtId="0" fontId="52" fillId="2" borderId="0" xfId="0" applyFont="1" applyFill="1" applyAlignment="1" applyProtection="1">
      <alignment vertical="center" wrapText="1"/>
      <protection locked="0"/>
    </xf>
    <xf numFmtId="0" fontId="52" fillId="2" borderId="1" xfId="0" applyFont="1" applyFill="1" applyBorder="1" applyAlignment="1" applyProtection="1">
      <alignment horizontal="right" vertical="center" wrapText="1"/>
      <protection locked="0"/>
    </xf>
    <xf numFmtId="0" fontId="69" fillId="2" borderId="1" xfId="0" applyFont="1" applyFill="1" applyBorder="1" applyAlignment="1" applyProtection="1">
      <alignment horizontal="left" vertical="center" wrapText="1"/>
      <protection locked="0"/>
    </xf>
    <xf numFmtId="0" fontId="66" fillId="0" borderId="12" xfId="0" applyFont="1" applyBorder="1" applyAlignment="1">
      <alignment horizontal="center" vertical="center" wrapText="1"/>
    </xf>
    <xf numFmtId="0" fontId="65" fillId="0" borderId="12" xfId="0" applyFont="1" applyBorder="1" applyAlignment="1">
      <alignment horizontal="center" vertical="center" wrapText="1"/>
    </xf>
    <xf numFmtId="0" fontId="62" fillId="0" borderId="12" xfId="0" applyFont="1" applyBorder="1" applyAlignment="1">
      <alignment horizontal="left" vertical="center" wrapText="1"/>
    </xf>
    <xf numFmtId="0" fontId="62" fillId="0" borderId="12" xfId="0" applyFont="1" applyBorder="1" applyAlignment="1">
      <alignment horizontal="center" vertical="center" wrapText="1"/>
    </xf>
    <xf numFmtId="0" fontId="70" fillId="11" borderId="12" xfId="0" applyFont="1" applyFill="1" applyBorder="1" applyAlignment="1">
      <alignment horizontal="left" vertical="top" wrapText="1"/>
    </xf>
    <xf numFmtId="0" fontId="62" fillId="0" borderId="12" xfId="0" applyFont="1" applyBorder="1" applyAlignment="1">
      <alignment wrapText="1"/>
    </xf>
    <xf numFmtId="0" fontId="62"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71" fillId="0" borderId="12" xfId="0" applyFont="1" applyBorder="1" applyAlignment="1" applyProtection="1">
      <alignment horizontal="center"/>
      <protection hidden="1"/>
    </xf>
    <xf numFmtId="0" fontId="50" fillId="0" borderId="0" xfId="0" applyFont="1"/>
    <xf numFmtId="0" fontId="17" fillId="0" borderId="0" xfId="0" applyFont="1" applyAlignment="1">
      <alignment wrapText="1"/>
    </xf>
    <xf numFmtId="0" fontId="17" fillId="13" borderId="19" xfId="0" applyFont="1" applyFill="1" applyBorder="1" applyAlignment="1" applyProtection="1">
      <alignment horizontal="center" vertical="center" wrapText="1"/>
      <protection hidden="1"/>
    </xf>
    <xf numFmtId="0" fontId="73" fillId="13" borderId="12" xfId="0" applyFont="1" applyFill="1" applyBorder="1" applyAlignment="1" applyProtection="1">
      <alignment horizontal="center" vertical="center" wrapText="1"/>
      <protection hidden="1"/>
    </xf>
    <xf numFmtId="0" fontId="17" fillId="0" borderId="0" xfId="0" applyFont="1" applyAlignment="1">
      <alignment vertical="center"/>
    </xf>
    <xf numFmtId="2" fontId="52" fillId="18" borderId="12" xfId="0" applyNumberFormat="1" applyFont="1" applyFill="1" applyBorder="1" applyAlignment="1" applyProtection="1">
      <alignment horizontal="center" vertical="center" wrapText="1"/>
      <protection hidden="1"/>
    </xf>
    <xf numFmtId="2" fontId="73" fillId="7" borderId="12" xfId="0" quotePrefix="1" applyNumberFormat="1" applyFont="1" applyFill="1" applyBorder="1" applyAlignment="1">
      <alignment horizontal="center" vertical="center" wrapText="1"/>
    </xf>
    <xf numFmtId="2" fontId="33" fillId="0" borderId="12" xfId="0" applyNumberFormat="1" applyFont="1" applyBorder="1" applyAlignment="1" applyProtection="1">
      <alignment horizontal="center" vertical="center" wrapText="1"/>
      <protection hidden="1"/>
    </xf>
    <xf numFmtId="0" fontId="62" fillId="0" borderId="12" xfId="0" applyFont="1" applyBorder="1" applyAlignment="1" applyProtection="1">
      <alignment horizontal="justify" vertical="center" wrapText="1"/>
      <protection locked="0"/>
    </xf>
    <xf numFmtId="14" fontId="62" fillId="0" borderId="12" xfId="0" applyNumberFormat="1" applyFont="1" applyBorder="1" applyAlignment="1" applyProtection="1">
      <alignment horizontal="center" vertical="center" wrapText="1"/>
      <protection locked="0"/>
    </xf>
    <xf numFmtId="0" fontId="52" fillId="18" borderId="12" xfId="0" applyFont="1" applyFill="1" applyBorder="1" applyAlignment="1" applyProtection="1">
      <alignment horizontal="center" vertical="center" wrapText="1"/>
      <protection locked="0" hidden="1"/>
    </xf>
    <xf numFmtId="0" fontId="52" fillId="18" borderId="12" xfId="0" applyFont="1" applyFill="1" applyBorder="1" applyAlignment="1" applyProtection="1">
      <alignment horizontal="center" vertical="center" wrapText="1"/>
      <protection hidden="1"/>
    </xf>
    <xf numFmtId="0" fontId="71" fillId="19" borderId="12" xfId="0" applyFont="1" applyFill="1" applyBorder="1" applyAlignment="1">
      <alignment vertical="center"/>
    </xf>
    <xf numFmtId="0" fontId="71" fillId="13" borderId="0" xfId="0" applyFont="1" applyFill="1" applyAlignment="1">
      <alignment vertical="center"/>
    </xf>
    <xf numFmtId="0" fontId="71" fillId="0" borderId="0" xfId="0" applyFont="1" applyAlignment="1">
      <alignment vertical="center"/>
    </xf>
    <xf numFmtId="9" fontId="17" fillId="0" borderId="0" xfId="0" applyNumberFormat="1" applyFont="1" applyAlignment="1">
      <alignment vertical="center"/>
    </xf>
    <xf numFmtId="0" fontId="17" fillId="13" borderId="0" xfId="0" applyFont="1" applyFill="1" applyAlignment="1">
      <alignment vertical="center"/>
    </xf>
    <xf numFmtId="0" fontId="17" fillId="24" borderId="0" xfId="0" applyFont="1" applyFill="1" applyAlignment="1">
      <alignment wrapText="1"/>
    </xf>
    <xf numFmtId="0" fontId="17" fillId="24"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71" fillId="0" borderId="12" xfId="0" applyFont="1" applyBorder="1" applyAlignment="1" applyProtection="1">
      <alignment horizontal="left"/>
      <protection hidden="1"/>
    </xf>
    <xf numFmtId="0" fontId="71" fillId="0" borderId="12" xfId="0" applyFont="1" applyBorder="1" applyAlignment="1" applyProtection="1">
      <alignment horizontal="center" vertical="center" wrapText="1"/>
      <protection hidden="1"/>
    </xf>
    <xf numFmtId="0" fontId="71"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52"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center" vertical="center" wrapText="1"/>
      <protection locked="0"/>
    </xf>
    <xf numFmtId="0" fontId="76" fillId="0" borderId="12" xfId="0" applyFont="1" applyBorder="1" applyAlignment="1" applyProtection="1">
      <alignment horizontal="justify" vertical="center" wrapText="1"/>
    </xf>
    <xf numFmtId="0" fontId="52" fillId="2" borderId="12" xfId="0" applyFont="1" applyFill="1" applyBorder="1" applyAlignment="1" applyProtection="1">
      <alignment horizontal="center" vertical="center" wrapText="1"/>
    </xf>
    <xf numFmtId="0" fontId="52" fillId="2" borderId="0" xfId="0" applyFont="1" applyFill="1" applyAlignment="1" applyProtection="1">
      <alignment horizontal="right" vertical="center" wrapText="1"/>
    </xf>
    <xf numFmtId="0" fontId="52" fillId="2" borderId="0" xfId="0" applyFont="1" applyFill="1" applyAlignment="1" applyProtection="1">
      <alignment vertical="center" wrapText="1"/>
    </xf>
    <xf numFmtId="2" fontId="74" fillId="9" borderId="12" xfId="0" applyNumberFormat="1" applyFont="1" applyFill="1" applyBorder="1" applyAlignment="1" applyProtection="1">
      <alignment horizontal="center" vertical="center"/>
      <protection hidden="1"/>
    </xf>
    <xf numFmtId="2" fontId="75" fillId="7" borderId="12" xfId="0" quotePrefix="1" applyNumberFormat="1" applyFont="1" applyFill="1" applyBorder="1" applyAlignment="1" applyProtection="1">
      <alignment horizontal="center" vertical="center" wrapText="1"/>
      <protection hidden="1"/>
    </xf>
    <xf numFmtId="43" fontId="71" fillId="0" borderId="12" xfId="1" applyFont="1" applyFill="1" applyBorder="1" applyAlignment="1" applyProtection="1">
      <alignment horizontal="center" vertical="center"/>
      <protection hidden="1"/>
    </xf>
    <xf numFmtId="2" fontId="73" fillId="7" borderId="12" xfId="0" quotePrefix="1" applyNumberFormat="1" applyFont="1" applyFill="1" applyBorder="1" applyAlignment="1" applyProtection="1">
      <alignment horizontal="center" vertical="center" wrapText="1"/>
      <protection hidden="1"/>
    </xf>
    <xf numFmtId="2" fontId="73" fillId="13" borderId="12" xfId="0" quotePrefix="1" applyNumberFormat="1" applyFont="1" applyFill="1" applyBorder="1" applyAlignment="1" applyProtection="1">
      <alignment horizontal="center" vertical="center" wrapText="1"/>
      <protection hidden="1"/>
    </xf>
    <xf numFmtId="2" fontId="17" fillId="13" borderId="12" xfId="0" applyNumberFormat="1" applyFont="1" applyFill="1" applyBorder="1" applyAlignment="1" applyProtection="1">
      <alignment horizontal="center"/>
      <protection hidden="1"/>
    </xf>
    <xf numFmtId="0" fontId="54" fillId="13" borderId="12" xfId="0" applyFont="1" applyFill="1" applyBorder="1" applyAlignment="1" applyProtection="1">
      <alignment horizontal="left" vertical="center" wrapText="1"/>
      <protection locked="0"/>
    </xf>
    <xf numFmtId="0" fontId="76" fillId="0" borderId="12" xfId="0" applyFont="1" applyBorder="1" applyAlignment="1" applyProtection="1">
      <alignment horizontal="left" vertical="center" wrapText="1"/>
      <protection locked="0"/>
    </xf>
    <xf numFmtId="2" fontId="76" fillId="0" borderId="12" xfId="0" applyNumberFormat="1" applyFont="1" applyBorder="1" applyAlignment="1" applyProtection="1">
      <alignment horizontal="left" vertical="center" wrapText="1"/>
      <protection locked="0"/>
    </xf>
    <xf numFmtId="0" fontId="71" fillId="20" borderId="12" xfId="0" applyFont="1" applyFill="1" applyBorder="1" applyAlignment="1" applyProtection="1">
      <alignment vertical="center"/>
      <protection hidden="1"/>
    </xf>
    <xf numFmtId="0" fontId="15" fillId="15" borderId="12"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17" fillId="24" borderId="44" xfId="0" applyFont="1" applyFill="1" applyBorder="1" applyAlignment="1">
      <alignment wrapText="1"/>
    </xf>
    <xf numFmtId="0" fontId="17" fillId="24" borderId="0" xfId="0" applyFont="1" applyFill="1"/>
    <xf numFmtId="0" fontId="17" fillId="24" borderId="44" xfId="0" applyFont="1" applyFill="1" applyBorder="1" applyAlignment="1">
      <alignment vertical="center" wrapText="1"/>
    </xf>
    <xf numFmtId="0" fontId="17" fillId="31" borderId="0" xfId="0" applyFont="1" applyFill="1" applyBorder="1"/>
    <xf numFmtId="0" fontId="17" fillId="0" borderId="44" xfId="0" applyFont="1" applyBorder="1"/>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30" fillId="0" borderId="0" xfId="0" applyFont="1" applyAlignment="1" applyProtection="1">
      <alignment horizontal="center" vertical="center" wrapText="1"/>
      <protection hidden="1"/>
    </xf>
    <xf numFmtId="0" fontId="19" fillId="23"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wrapText="1"/>
      <protection hidden="1"/>
    </xf>
    <xf numFmtId="0" fontId="43" fillId="2" borderId="0" xfId="0" applyFont="1" applyFill="1" applyAlignment="1" applyProtection="1">
      <alignment horizontal="right" vertical="center"/>
      <protection hidden="1"/>
    </xf>
    <xf numFmtId="0" fontId="0" fillId="24" borderId="0" xfId="0" applyFill="1" applyBorder="1"/>
    <xf numFmtId="0" fontId="33" fillId="2" borderId="0" xfId="0" applyFont="1" applyFill="1" applyAlignment="1" applyProtection="1">
      <alignment vertical="center" wrapText="1"/>
      <protection locked="0"/>
    </xf>
    <xf numFmtId="0" fontId="33" fillId="2" borderId="0" xfId="0" applyFont="1" applyFill="1" applyAlignment="1" applyProtection="1">
      <alignment horizontal="left" vertical="center" wrapText="1"/>
    </xf>
    <xf numFmtId="0" fontId="34" fillId="0" borderId="0" xfId="0" applyFont="1"/>
    <xf numFmtId="0" fontId="33" fillId="2" borderId="0" xfId="0" applyFont="1" applyFill="1" applyAlignment="1" applyProtection="1">
      <alignment vertical="center" wrapText="1"/>
    </xf>
    <xf numFmtId="0" fontId="33" fillId="2" borderId="0" xfId="0" applyFont="1" applyFill="1" applyBorder="1" applyAlignment="1" applyProtection="1">
      <alignment vertical="center" wrapText="1"/>
      <protection locked="0"/>
    </xf>
    <xf numFmtId="0" fontId="36" fillId="0" borderId="12" xfId="0" applyFont="1" applyBorder="1" applyAlignment="1">
      <alignment horizontal="center" vertical="center" wrapText="1"/>
    </xf>
    <xf numFmtId="0" fontId="36" fillId="30"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hidden="1"/>
    </xf>
    <xf numFmtId="0" fontId="34" fillId="0" borderId="42" xfId="0" applyFont="1" applyFill="1" applyBorder="1" applyAlignment="1" applyProtection="1">
      <alignment horizontal="left" vertical="center" wrapText="1"/>
      <protection hidden="1"/>
    </xf>
    <xf numFmtId="0" fontId="34" fillId="0" borderId="43" xfId="0" applyFont="1" applyFill="1" applyBorder="1" applyAlignment="1" applyProtection="1">
      <alignment horizontal="left" vertical="center" wrapText="1"/>
      <protection hidden="1"/>
    </xf>
    <xf numFmtId="0" fontId="36" fillId="4" borderId="42" xfId="0" applyFont="1" applyFill="1" applyBorder="1" applyAlignment="1" applyProtection="1">
      <alignment horizontal="center" vertical="center" wrapText="1"/>
      <protection hidden="1"/>
    </xf>
    <xf numFmtId="0" fontId="36" fillId="4"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6" fillId="2" borderId="0" xfId="0" applyFont="1" applyFill="1" applyBorder="1" applyAlignment="1" applyProtection="1">
      <alignment horizontal="left" vertical="center" wrapText="1"/>
      <protection hidden="1"/>
    </xf>
    <xf numFmtId="0" fontId="34" fillId="0" borderId="12" xfId="0" applyFont="1" applyBorder="1" applyAlignment="1" applyProtection="1">
      <alignment horizontal="center" vertical="center" wrapText="1"/>
      <protection hidden="1"/>
    </xf>
    <xf numFmtId="0" fontId="34" fillId="2" borderId="0" xfId="0" applyFont="1" applyFill="1" applyBorder="1" applyAlignment="1" applyProtection="1">
      <alignment horizontal="center" vertical="center" wrapText="1"/>
      <protection hidden="1"/>
    </xf>
    <xf numFmtId="0" fontId="49" fillId="2" borderId="0" xfId="0" applyFont="1" applyFill="1" applyBorder="1" applyAlignment="1" applyProtection="1">
      <alignment horizontal="center" vertical="center" wrapText="1"/>
      <protection hidden="1"/>
    </xf>
    <xf numFmtId="0" fontId="43" fillId="2" borderId="0" xfId="0" applyFont="1" applyFill="1" applyAlignment="1" applyProtection="1">
      <alignment horizontal="right" vertical="center"/>
      <protection hidden="1"/>
    </xf>
    <xf numFmtId="0" fontId="28" fillId="2"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protection hidden="1"/>
    </xf>
    <xf numFmtId="0" fontId="28" fillId="2" borderId="0" xfId="0" applyFont="1" applyFill="1" applyAlignment="1" applyProtection="1">
      <alignment horizontal="right" vertical="center" indent="2"/>
      <protection hidden="1"/>
    </xf>
    <xf numFmtId="0" fontId="42" fillId="2" borderId="0" xfId="0" applyFont="1" applyFill="1" applyAlignment="1" applyProtection="1">
      <alignment horizontal="right" vertical="center"/>
      <protection hidden="1"/>
    </xf>
    <xf numFmtId="0" fontId="42" fillId="2" borderId="0" xfId="0" applyFont="1" applyFill="1" applyAlignment="1" applyProtection="1">
      <alignment horizontal="left" vertical="center" wrapText="1"/>
      <protection hidden="1"/>
    </xf>
    <xf numFmtId="0" fontId="19" fillId="23" borderId="0" xfId="0" applyFont="1" applyFill="1" applyAlignment="1" applyProtection="1">
      <alignment horizontal="left" vertical="center" wrapText="1"/>
      <protection hidden="1"/>
    </xf>
    <xf numFmtId="0" fontId="19" fillId="23" borderId="0" xfId="0" applyFont="1" applyFill="1" applyAlignment="1" applyProtection="1">
      <alignment horizontal="left" vertical="top" wrapText="1"/>
      <protection hidden="1"/>
    </xf>
    <xf numFmtId="0" fontId="1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36" fillId="2" borderId="12" xfId="0" applyFont="1" applyFill="1" applyBorder="1" applyAlignment="1" applyProtection="1">
      <alignment horizontal="center" vertical="center" wrapText="1"/>
      <protection hidden="1"/>
    </xf>
    <xf numFmtId="0" fontId="57" fillId="2" borderId="3" xfId="0" applyFont="1" applyFill="1" applyBorder="1" applyAlignment="1" applyProtection="1">
      <alignment horizontal="left" vertical="center"/>
      <protection hidden="1"/>
    </xf>
    <xf numFmtId="0" fontId="39" fillId="2" borderId="0" xfId="0" applyFont="1" applyFill="1" applyAlignment="1" applyProtection="1">
      <alignment horizontal="right" vertical="center" indent="2"/>
      <protection hidden="1"/>
    </xf>
    <xf numFmtId="0" fontId="39" fillId="2" borderId="0" xfId="0" applyFont="1" applyFill="1" applyAlignment="1" applyProtection="1">
      <alignment horizontal="left" vertical="top" wrapText="1"/>
      <protection hidden="1"/>
    </xf>
    <xf numFmtId="0" fontId="44" fillId="2" borderId="0" xfId="0" applyFont="1" applyFill="1" applyAlignment="1" applyProtection="1">
      <alignment horizontal="justify" vertical="center" wrapText="1"/>
      <protection hidden="1"/>
    </xf>
    <xf numFmtId="0" fontId="21" fillId="15" borderId="0" xfId="0" applyFont="1" applyFill="1" applyAlignment="1" applyProtection="1">
      <alignment horizontal="left" vertical="center" wrapText="1"/>
      <protection hidden="1"/>
    </xf>
    <xf numFmtId="0" fontId="34" fillId="22"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protection hidden="1"/>
    </xf>
    <xf numFmtId="0" fontId="48" fillId="2" borderId="0" xfId="0" applyFont="1" applyFill="1" applyAlignment="1" applyProtection="1">
      <alignment horizontal="left" vertical="center"/>
      <protection hidden="1"/>
    </xf>
    <xf numFmtId="0" fontId="33" fillId="2" borderId="0" xfId="0" applyFont="1" applyFill="1" applyAlignment="1" applyProtection="1">
      <alignment horizontal="left" vertical="center"/>
      <protection hidden="1"/>
    </xf>
    <xf numFmtId="0" fontId="29" fillId="2" borderId="0" xfId="0"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7"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0" fillId="0" borderId="0" xfId="0" applyFont="1" applyAlignment="1" applyProtection="1">
      <alignment horizontal="righ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21" fillId="2" borderId="0" xfId="0" applyFont="1" applyFill="1" applyAlignment="1" applyProtection="1">
      <alignment horizontal="left" vertical="center" wrapText="1"/>
      <protection hidden="1"/>
    </xf>
    <xf numFmtId="0" fontId="26" fillId="2" borderId="0" xfId="0" applyFont="1" applyFill="1" applyAlignment="1" applyProtection="1">
      <alignment horizontal="left" vertical="center" wrapText="1"/>
      <protection hidden="1"/>
    </xf>
    <xf numFmtId="0" fontId="24" fillId="2" borderId="0" xfId="0" applyFont="1" applyFill="1" applyAlignment="1" applyProtection="1">
      <alignment horizontal="left" vertical="center"/>
      <protection hidden="1"/>
    </xf>
    <xf numFmtId="0" fontId="27" fillId="2" borderId="24" xfId="0" applyFont="1" applyFill="1" applyBorder="1" applyAlignment="1" applyProtection="1">
      <alignment horizontal="center" vertical="center"/>
      <protection hidden="1"/>
    </xf>
    <xf numFmtId="0" fontId="27" fillId="2" borderId="25" xfId="0" applyFont="1" applyFill="1" applyBorder="1" applyAlignment="1" applyProtection="1">
      <alignment horizontal="center" vertical="center"/>
      <protection hidden="1"/>
    </xf>
    <xf numFmtId="0" fontId="30" fillId="2" borderId="7" xfId="0" applyFont="1" applyFill="1" applyBorder="1" applyAlignment="1" applyProtection="1">
      <alignment horizontal="center" vertical="center" wrapText="1"/>
      <protection hidden="1"/>
    </xf>
    <xf numFmtId="0" fontId="30" fillId="2" borderId="1" xfId="0" applyFont="1" applyFill="1" applyBorder="1" applyAlignment="1" applyProtection="1">
      <alignment horizontal="center" vertical="center" wrapText="1"/>
      <protection hidden="1"/>
    </xf>
    <xf numFmtId="0" fontId="30" fillId="2" borderId="8" xfId="0" applyFont="1" applyFill="1" applyBorder="1" applyAlignment="1" applyProtection="1">
      <alignment horizontal="center" vertical="center" wrapText="1"/>
      <protection hidden="1"/>
    </xf>
    <xf numFmtId="0" fontId="60" fillId="2" borderId="0" xfId="0" applyFont="1" applyFill="1" applyAlignment="1" applyProtection="1">
      <alignment horizontal="center" vertical="center" wrapText="1"/>
      <protection hidden="1"/>
    </xf>
    <xf numFmtId="0" fontId="20" fillId="2" borderId="0" xfId="0" applyFont="1" applyFill="1" applyAlignment="1" applyProtection="1">
      <alignment horizontal="right" vertical="center" indent="2"/>
      <protection hidden="1"/>
    </xf>
    <xf numFmtId="0" fontId="23" fillId="2" borderId="0" xfId="0" applyFont="1" applyFill="1" applyAlignment="1" applyProtection="1">
      <alignment horizontal="left" vertical="center" wrapText="1"/>
      <protection hidden="1"/>
    </xf>
    <xf numFmtId="0" fontId="20" fillId="2" borderId="0" xfId="0" applyFont="1" applyFill="1" applyAlignment="1" applyProtection="1">
      <alignment horizontal="left" vertical="center"/>
      <protection hidden="1"/>
    </xf>
    <xf numFmtId="0" fontId="27" fillId="2" borderId="0" xfId="0" applyFont="1" applyFill="1" applyAlignment="1" applyProtection="1">
      <alignment horizontal="left" vertical="center"/>
      <protection hidden="1"/>
    </xf>
    <xf numFmtId="0" fontId="71" fillId="0" borderId="11" xfId="0" applyFont="1" applyBorder="1" applyAlignment="1" applyProtection="1">
      <alignment horizontal="center" vertical="center"/>
      <protection hidden="1"/>
    </xf>
    <xf numFmtId="0" fontId="71" fillId="0" borderId="9" xfId="0" applyFont="1" applyBorder="1" applyAlignment="1" applyProtection="1">
      <alignment horizontal="center" vertical="center"/>
      <protection hidden="1"/>
    </xf>
    <xf numFmtId="0" fontId="71" fillId="0" borderId="10" xfId="0" applyFont="1" applyBorder="1" applyAlignment="1" applyProtection="1">
      <alignment horizontal="center" vertical="center"/>
      <protection hidden="1"/>
    </xf>
    <xf numFmtId="0" fontId="52" fillId="2" borderId="12" xfId="0" applyFont="1" applyFill="1" applyBorder="1" applyAlignment="1" applyProtection="1">
      <alignment horizontal="center" vertical="center" wrapText="1"/>
      <protection locked="0"/>
    </xf>
    <xf numFmtId="0" fontId="52" fillId="15" borderId="26" xfId="0" applyFont="1" applyFill="1" applyBorder="1" applyAlignment="1" applyProtection="1">
      <alignment horizontal="center" vertical="center" wrapText="1"/>
    </xf>
    <xf numFmtId="0" fontId="52" fillId="15" borderId="27" xfId="0" applyFont="1" applyFill="1" applyBorder="1" applyAlignment="1" applyProtection="1">
      <alignment horizontal="center" vertical="center" wrapText="1"/>
    </xf>
    <xf numFmtId="0" fontId="52" fillId="15" borderId="28"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left" vertical="center" wrapText="1"/>
      <protection locked="0"/>
    </xf>
    <xf numFmtId="0" fontId="55" fillId="2" borderId="2" xfId="0" applyFont="1" applyFill="1" applyBorder="1" applyAlignment="1" applyProtection="1">
      <alignment horizontal="center" vertical="center" wrapText="1"/>
    </xf>
    <xf numFmtId="0" fontId="55" fillId="2" borderId="3" xfId="0" applyFont="1" applyFill="1" applyBorder="1" applyAlignment="1" applyProtection="1">
      <alignment horizontal="center" vertical="center" wrapText="1"/>
    </xf>
    <xf numFmtId="0" fontId="55" fillId="2" borderId="4"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8" xfId="0" applyFont="1" applyFill="1" applyBorder="1" applyAlignment="1" applyProtection="1">
      <alignment horizontal="center" vertical="center" wrapText="1"/>
    </xf>
    <xf numFmtId="0" fontId="16" fillId="2" borderId="26"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33" fillId="2" borderId="27" xfId="0" applyFont="1" applyFill="1" applyBorder="1" applyAlignment="1" applyProtection="1">
      <alignment horizontal="left" vertical="center" wrapText="1"/>
      <protection locked="0"/>
    </xf>
    <xf numFmtId="0" fontId="33" fillId="2" borderId="0" xfId="0" applyFont="1" applyFill="1" applyAlignment="1" applyProtection="1">
      <alignment horizontal="right" vertical="center" wrapText="1"/>
    </xf>
    <xf numFmtId="0" fontId="33"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center" vertical="center" wrapText="1"/>
      <protection locked="0"/>
    </xf>
    <xf numFmtId="0" fontId="75" fillId="0" borderId="26" xfId="0" applyFont="1" applyBorder="1" applyAlignment="1" applyProtection="1">
      <alignment horizontal="center" vertical="center" wrapText="1"/>
      <protection hidden="1"/>
    </xf>
    <xf numFmtId="0" fontId="75" fillId="0" borderId="27" xfId="0" applyFont="1" applyBorder="1" applyAlignment="1" applyProtection="1">
      <alignment horizontal="center" vertical="center" wrapText="1"/>
      <protection hidden="1"/>
    </xf>
    <xf numFmtId="0" fontId="75" fillId="0" borderId="28" xfId="0" applyFont="1" applyBorder="1" applyAlignment="1" applyProtection="1">
      <alignment horizontal="center" vertical="center" wrapText="1"/>
      <protection hidden="1"/>
    </xf>
    <xf numFmtId="0" fontId="77" fillId="0" borderId="27" xfId="0" applyFont="1" applyBorder="1" applyAlignment="1" applyProtection="1">
      <alignment horizontal="center" vertical="center"/>
      <protection hidden="1"/>
    </xf>
    <xf numFmtId="0" fontId="55" fillId="2" borderId="2" xfId="0" applyFont="1" applyFill="1" applyBorder="1" applyAlignment="1" applyProtection="1">
      <alignment horizontal="center" vertical="center" wrapText="1"/>
      <protection hidden="1"/>
    </xf>
    <xf numFmtId="0" fontId="55" fillId="2" borderId="3" xfId="0" applyFont="1" applyFill="1" applyBorder="1" applyAlignment="1" applyProtection="1">
      <alignment horizontal="center" vertical="center" wrapText="1"/>
      <protection hidden="1"/>
    </xf>
    <xf numFmtId="0" fontId="55" fillId="2" borderId="4" xfId="0" applyFont="1" applyFill="1" applyBorder="1" applyAlignment="1" applyProtection="1">
      <alignment horizontal="center" vertical="center" wrapText="1"/>
      <protection hidden="1"/>
    </xf>
    <xf numFmtId="0" fontId="55" fillId="2" borderId="7" xfId="0" applyFont="1" applyFill="1" applyBorder="1" applyAlignment="1" applyProtection="1">
      <alignment horizontal="center" vertical="center" wrapText="1"/>
      <protection hidden="1"/>
    </xf>
    <xf numFmtId="0" fontId="55" fillId="2" borderId="1" xfId="0" applyFont="1" applyFill="1" applyBorder="1" applyAlignment="1" applyProtection="1">
      <alignment horizontal="center" vertical="center" wrapText="1"/>
      <protection hidden="1"/>
    </xf>
    <xf numFmtId="0" fontId="55" fillId="2" borderId="8" xfId="0" applyFont="1" applyFill="1" applyBorder="1" applyAlignment="1" applyProtection="1">
      <alignment horizontal="center" vertical="center" wrapText="1"/>
      <protection hidden="1"/>
    </xf>
    <xf numFmtId="0" fontId="5" fillId="24"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3" fillId="26" borderId="0" xfId="0" applyFont="1" applyFill="1" applyAlignment="1">
      <alignment horizontal="center"/>
    </xf>
    <xf numFmtId="0" fontId="5" fillId="27" borderId="5" xfId="0" applyFont="1" applyFill="1" applyBorder="1" applyAlignment="1">
      <alignment horizontal="center" vertical="center" wrapText="1"/>
    </xf>
    <xf numFmtId="0" fontId="5" fillId="27" borderId="0" xfId="0" applyFont="1" applyFill="1" applyAlignment="1">
      <alignment horizontal="center" vertical="center" wrapText="1"/>
    </xf>
    <xf numFmtId="0" fontId="5" fillId="27" borderId="6" xfId="0" applyFont="1" applyFill="1" applyBorder="1" applyAlignment="1">
      <alignment horizontal="center" vertical="center" wrapText="1"/>
    </xf>
    <xf numFmtId="0" fontId="5" fillId="29" borderId="1" xfId="0" applyFont="1" applyFill="1" applyBorder="1" applyAlignment="1">
      <alignment horizontal="left" vertical="center" wrapText="1"/>
    </xf>
    <xf numFmtId="0" fontId="5" fillId="29" borderId="8"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5" fillId="28" borderId="1" xfId="0" applyFont="1" applyFill="1" applyBorder="1" applyAlignment="1" applyProtection="1">
      <alignment horizontal="center" vertical="center"/>
      <protection locked="0"/>
    </xf>
    <xf numFmtId="0" fontId="17" fillId="0" borderId="0" xfId="0" applyFont="1" applyProtection="1">
      <protection locked="0"/>
    </xf>
    <xf numFmtId="0" fontId="17" fillId="10" borderId="11" xfId="0" applyFont="1" applyFill="1" applyBorder="1" applyAlignment="1" applyProtection="1">
      <alignment horizontal="center" vertical="center" wrapText="1"/>
      <protection locked="0"/>
    </xf>
    <xf numFmtId="0" fontId="17" fillId="14" borderId="16" xfId="0" applyFont="1" applyFill="1" applyBorder="1" applyAlignment="1" applyProtection="1">
      <alignment horizontal="center" vertical="center" wrapText="1"/>
      <protection locked="0"/>
    </xf>
    <xf numFmtId="0" fontId="17" fillId="14" borderId="32"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17" fillId="14" borderId="33" xfId="0" applyFont="1" applyFill="1" applyBorder="1" applyAlignment="1" applyProtection="1">
      <alignment horizontal="center" vertical="center" wrapText="1"/>
      <protection locked="0"/>
    </xf>
    <xf numFmtId="0" fontId="17" fillId="14" borderId="19" xfId="0" applyFont="1" applyFill="1" applyBorder="1" applyAlignment="1" applyProtection="1">
      <alignment horizontal="center" vertical="center" wrapText="1"/>
      <protection locked="0"/>
    </xf>
    <xf numFmtId="0" fontId="17" fillId="14" borderId="3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12" borderId="16" xfId="0" applyFont="1" applyFill="1" applyBorder="1" applyAlignment="1" applyProtection="1">
      <alignment horizontal="center" vertical="center" wrapText="1"/>
      <protection locked="0"/>
    </xf>
    <xf numFmtId="0" fontId="17" fillId="12" borderId="32" xfId="0" applyFont="1" applyFill="1" applyBorder="1" applyAlignment="1" applyProtection="1">
      <alignment horizontal="center" vertical="center" wrapText="1"/>
      <protection locked="0"/>
    </xf>
    <xf numFmtId="0" fontId="17" fillId="12" borderId="12" xfId="0" applyFont="1" applyFill="1" applyBorder="1" applyAlignment="1" applyProtection="1">
      <alignment horizontal="center" vertical="center" wrapText="1"/>
      <protection locked="0"/>
    </xf>
    <xf numFmtId="0" fontId="17" fillId="12" borderId="33" xfId="0" applyFont="1" applyFill="1" applyBorder="1" applyAlignment="1" applyProtection="1">
      <alignment horizontal="center" vertical="center" wrapText="1"/>
      <protection locked="0"/>
    </xf>
    <xf numFmtId="0" fontId="17" fillId="12" borderId="19" xfId="0" applyFont="1" applyFill="1" applyBorder="1" applyAlignment="1" applyProtection="1">
      <alignment horizontal="center" vertical="center" wrapText="1"/>
      <protection locked="0"/>
    </xf>
    <xf numFmtId="0" fontId="17" fillId="13" borderId="10" xfId="0" applyFont="1" applyFill="1" applyBorder="1"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0" fontId="72" fillId="16" borderId="12" xfId="0" applyFont="1" applyFill="1" applyBorder="1" applyAlignment="1" applyProtection="1">
      <alignment horizontal="center" vertical="center"/>
      <protection hidden="1"/>
    </xf>
    <xf numFmtId="0" fontId="15" fillId="10" borderId="11" xfId="0" applyFont="1" applyFill="1" applyBorder="1" applyAlignment="1" applyProtection="1">
      <alignment horizontal="center" vertical="center"/>
      <protection hidden="1"/>
    </xf>
    <xf numFmtId="0" fontId="34" fillId="10" borderId="11" xfId="0" applyFont="1" applyFill="1" applyBorder="1" applyAlignment="1" applyProtection="1">
      <alignment vertical="center" wrapText="1"/>
      <protection hidden="1"/>
    </xf>
    <xf numFmtId="0" fontId="46" fillId="14" borderId="15" xfId="0" applyFont="1" applyFill="1" applyBorder="1" applyAlignment="1" applyProtection="1">
      <alignment horizontal="center" vertical="center"/>
      <protection hidden="1"/>
    </xf>
    <xf numFmtId="0" fontId="34" fillId="14" borderId="16" xfId="0" applyFont="1" applyFill="1" applyBorder="1" applyAlignment="1" applyProtection="1">
      <alignment vertical="center"/>
      <protection hidden="1"/>
    </xf>
    <xf numFmtId="0" fontId="46" fillId="14" borderId="17" xfId="0" applyFont="1" applyFill="1" applyBorder="1" applyAlignment="1" applyProtection="1">
      <alignment horizontal="center" vertical="center"/>
      <protection hidden="1"/>
    </xf>
    <xf numFmtId="0" fontId="34" fillId="14" borderId="12" xfId="0" applyFont="1" applyFill="1" applyBorder="1" applyAlignment="1" applyProtection="1">
      <alignment vertical="center"/>
      <protection hidden="1"/>
    </xf>
    <xf numFmtId="0" fontId="46" fillId="14" borderId="18" xfId="0" applyFont="1" applyFill="1" applyBorder="1" applyAlignment="1" applyProtection="1">
      <alignment horizontal="center" vertical="center"/>
      <protection hidden="1"/>
    </xf>
    <xf numFmtId="0" fontId="71" fillId="14" borderId="19" xfId="0" applyFont="1" applyFill="1" applyBorder="1" applyAlignment="1" applyProtection="1">
      <alignment vertical="center"/>
      <protection hidden="1"/>
    </xf>
    <xf numFmtId="0" fontId="46" fillId="4" borderId="39" xfId="0" applyFont="1" applyFill="1" applyBorder="1" applyAlignment="1" applyProtection="1">
      <alignment horizontal="center" vertical="center" wrapText="1"/>
      <protection hidden="1"/>
    </xf>
    <xf numFmtId="0" fontId="34" fillId="4" borderId="12" xfId="0" applyFont="1" applyFill="1" applyBorder="1" applyAlignment="1" applyProtection="1">
      <alignment vertical="center"/>
      <protection hidden="1"/>
    </xf>
    <xf numFmtId="0" fontId="46" fillId="4" borderId="40" xfId="0" applyFont="1" applyFill="1" applyBorder="1" applyAlignment="1" applyProtection="1">
      <alignment horizontal="center" vertical="center" wrapText="1"/>
      <protection hidden="1"/>
    </xf>
    <xf numFmtId="0" fontId="46" fillId="4" borderId="41" xfId="0" applyFont="1" applyFill="1" applyBorder="1" applyAlignment="1" applyProtection="1">
      <alignment horizontal="center" vertical="center" wrapText="1"/>
      <protection hidden="1"/>
    </xf>
    <xf numFmtId="0" fontId="71" fillId="4" borderId="11" xfId="0" applyFont="1" applyFill="1" applyBorder="1" applyAlignment="1" applyProtection="1">
      <alignment vertical="center"/>
      <protection hidden="1"/>
    </xf>
    <xf numFmtId="0" fontId="46" fillId="12" borderId="35" xfId="0" applyFont="1" applyFill="1" applyBorder="1" applyAlignment="1" applyProtection="1">
      <alignment horizontal="center" vertical="center" wrapText="1"/>
      <protection hidden="1"/>
    </xf>
    <xf numFmtId="0" fontId="34" fillId="12" borderId="15" xfId="0" applyFont="1" applyFill="1" applyBorder="1" applyAlignment="1" applyProtection="1">
      <alignment vertical="center"/>
      <protection hidden="1"/>
    </xf>
    <xf numFmtId="0" fontId="46" fillId="12" borderId="36" xfId="0" applyFont="1" applyFill="1" applyBorder="1" applyAlignment="1" applyProtection="1">
      <alignment horizontal="center" vertical="center" wrapText="1"/>
      <protection hidden="1"/>
    </xf>
    <xf numFmtId="0" fontId="34" fillId="12" borderId="17" xfId="0" applyFont="1" applyFill="1" applyBorder="1" applyAlignment="1" applyProtection="1">
      <alignment vertical="center"/>
      <protection hidden="1"/>
    </xf>
    <xf numFmtId="0" fontId="46" fillId="12" borderId="37" xfId="0" applyFont="1" applyFill="1" applyBorder="1" applyAlignment="1" applyProtection="1">
      <alignment horizontal="center" vertical="center" wrapText="1"/>
      <protection hidden="1"/>
    </xf>
    <xf numFmtId="0" fontId="46" fillId="12" borderId="38" xfId="0" applyFont="1" applyFill="1" applyBorder="1" applyAlignment="1" applyProtection="1">
      <alignment horizontal="center" vertical="center" wrapText="1"/>
      <protection hidden="1"/>
    </xf>
    <xf numFmtId="0" fontId="71" fillId="12" borderId="18" xfId="0" applyFont="1" applyFill="1" applyBorder="1" applyAlignment="1" applyProtection="1">
      <alignment vertical="center"/>
      <protection hidden="1"/>
    </xf>
    <xf numFmtId="0" fontId="46" fillId="13" borderId="15" xfId="0" applyFont="1" applyFill="1" applyBorder="1" applyAlignment="1" applyProtection="1">
      <alignment horizontal="center" vertical="center" wrapText="1"/>
      <protection hidden="1"/>
    </xf>
    <xf numFmtId="0" fontId="34" fillId="13" borderId="10" xfId="0" applyFont="1" applyFill="1" applyBorder="1" applyAlignment="1" applyProtection="1">
      <alignment vertical="center"/>
      <protection hidden="1"/>
    </xf>
    <xf numFmtId="0" fontId="46" fillId="13" borderId="17" xfId="0" applyFont="1" applyFill="1" applyBorder="1" applyAlignment="1" applyProtection="1">
      <alignment horizontal="center" vertical="center" wrapText="1"/>
      <protection hidden="1"/>
    </xf>
    <xf numFmtId="0" fontId="34" fillId="13" borderId="12" xfId="0" applyFont="1" applyFill="1" applyBorder="1" applyAlignment="1" applyProtection="1">
      <alignment vertical="center" wrapText="1"/>
      <protection hidden="1"/>
    </xf>
    <xf numFmtId="0" fontId="34" fillId="13" borderId="12" xfId="0" applyFont="1" applyFill="1" applyBorder="1" applyAlignment="1" applyProtection="1">
      <alignment vertical="center"/>
      <protection hidden="1"/>
    </xf>
    <xf numFmtId="0" fontId="34" fillId="13" borderId="11" xfId="0" applyFont="1" applyFill="1" applyBorder="1" applyAlignment="1" applyProtection="1">
      <alignment horizontal="left" vertical="center" wrapText="1"/>
      <protection hidden="1"/>
    </xf>
    <xf numFmtId="0" fontId="34" fillId="13" borderId="10" xfId="0" applyFont="1" applyFill="1" applyBorder="1" applyAlignment="1" applyProtection="1">
      <alignment horizontal="left" vertical="center" wrapText="1"/>
      <protection hidden="1"/>
    </xf>
    <xf numFmtId="0" fontId="46" fillId="13" borderId="18" xfId="0" applyFont="1" applyFill="1" applyBorder="1" applyAlignment="1" applyProtection="1">
      <alignment horizontal="center" vertical="center" wrapText="1"/>
      <protection hidden="1"/>
    </xf>
    <xf numFmtId="0" fontId="71" fillId="13" borderId="19" xfId="0" applyFont="1" applyFill="1" applyBorder="1" applyAlignment="1" applyProtection="1">
      <alignment vertical="center" wrapText="1"/>
      <protection hidden="1"/>
    </xf>
    <xf numFmtId="0" fontId="17" fillId="0" borderId="0" xfId="0" applyFont="1" applyProtection="1">
      <protection hidden="1"/>
    </xf>
    <xf numFmtId="0" fontId="71" fillId="13" borderId="12" xfId="0" applyFont="1" applyFill="1" applyBorder="1" applyProtection="1">
      <protection hidden="1"/>
    </xf>
    <xf numFmtId="0" fontId="71" fillId="13" borderId="12" xfId="0" applyFont="1" applyFill="1" applyBorder="1" applyAlignment="1" applyProtection="1">
      <alignment vertical="center"/>
      <protection hidden="1"/>
    </xf>
    <xf numFmtId="0" fontId="46" fillId="8" borderId="12" xfId="0" applyFont="1" applyFill="1" applyBorder="1" applyAlignment="1" applyProtection="1">
      <alignment horizontal="center" vertical="center" wrapText="1"/>
      <protection hidden="1"/>
    </xf>
    <xf numFmtId="0" fontId="72" fillId="17" borderId="12" xfId="0" applyFont="1" applyFill="1" applyBorder="1" applyAlignment="1" applyProtection="1">
      <alignment horizontal="center" vertical="center" wrapText="1"/>
      <protection hidden="1"/>
    </xf>
    <xf numFmtId="0" fontId="17" fillId="0" borderId="12" xfId="0" applyFont="1" applyBorder="1" applyAlignment="1" applyProtection="1">
      <alignment horizontal="center" vertical="center"/>
    </xf>
    <xf numFmtId="0" fontId="17" fillId="0" borderId="12" xfId="0" applyFont="1" applyBorder="1" applyAlignment="1" applyProtection="1">
      <alignment horizontal="left" vertical="center"/>
    </xf>
    <xf numFmtId="0" fontId="17" fillId="0" borderId="12" xfId="0" applyFont="1" applyBorder="1" applyAlignment="1" applyProtection="1">
      <alignment horizontal="left" vertical="center" wrapText="1"/>
    </xf>
  </cellXfs>
  <cellStyles count="7">
    <cellStyle name="Millares" xfId="1" builtinId="3"/>
    <cellStyle name="Normal" xfId="0" builtinId="0"/>
    <cellStyle name="Normal 2" xfId="6"/>
    <cellStyle name="Normal 3" xfId="2"/>
    <cellStyle name="Normal 4" xfId="3"/>
    <cellStyle name="Normal 5" xfId="4"/>
    <cellStyle name="Normal_Hoja1" xfId="5"/>
  </cellStyles>
  <dxfs count="140">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fill>
        <patternFill patternType="none">
          <bgColor auto="1"/>
        </patternFill>
      </fill>
    </dxf>
    <dxf>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font>
      <fill>
        <patternFill>
          <bgColor rgb="FFFF0000"/>
        </patternFill>
      </fill>
    </dxf>
    <dxf>
      <font>
        <b/>
        <i val="0"/>
      </font>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4.png"/><Relationship Id="rId7" Type="http://schemas.openxmlformats.org/officeDocument/2006/relationships/image" Target="../media/image7.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1.jpeg"/><Relationship Id="rId9"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113009</xdr:colOff>
      <xdr:row>87</xdr:row>
      <xdr:rowOff>129153</xdr:rowOff>
    </xdr:from>
    <xdr:to>
      <xdr:col>21</xdr:col>
      <xdr:colOff>250233</xdr:colOff>
      <xdr:row>93</xdr:row>
      <xdr:rowOff>56668</xdr:rowOff>
    </xdr:to>
    <xdr:pic>
      <xdr:nvPicPr>
        <xdr:cNvPr id="15" name="Imagen 14">
          <a:extLst>
            <a:ext uri="{FF2B5EF4-FFF2-40B4-BE49-F238E27FC236}">
              <a16:creationId xmlns:a16="http://schemas.microsoft.com/office/drawing/2014/main" xmlns="" id="{1FCF2BCC-FA53-4EB8-AC22-DAA5173055D7}"/>
            </a:ext>
          </a:extLst>
        </xdr:cNvPr>
        <xdr:cNvPicPr>
          <a:picLocks noChangeAspect="1"/>
        </xdr:cNvPicPr>
      </xdr:nvPicPr>
      <xdr:blipFill>
        <a:blip xmlns:r="http://schemas.openxmlformats.org/officeDocument/2006/relationships" r:embed="rId1"/>
        <a:stretch>
          <a:fillRect/>
        </a:stretch>
      </xdr:blipFill>
      <xdr:spPr>
        <a:xfrm>
          <a:off x="379709" y="22903428"/>
          <a:ext cx="7709599" cy="1070515"/>
        </a:xfrm>
        <a:prstGeom prst="rect">
          <a:avLst/>
        </a:prstGeom>
      </xdr:spPr>
    </xdr:pic>
    <xdr:clientData/>
  </xdr:twoCellAnchor>
  <xdr:twoCellAnchor editAs="oneCell">
    <xdr:from>
      <xdr:col>2</xdr:col>
      <xdr:colOff>104936</xdr:colOff>
      <xdr:row>93</xdr:row>
      <xdr:rowOff>153369</xdr:rowOff>
    </xdr:from>
    <xdr:to>
      <xdr:col>20</xdr:col>
      <xdr:colOff>65948</xdr:colOff>
      <xdr:row>98</xdr:row>
      <xdr:rowOff>165677</xdr:rowOff>
    </xdr:to>
    <xdr:pic>
      <xdr:nvPicPr>
        <xdr:cNvPr id="16" name="Imagen 15">
          <a:extLst>
            <a:ext uri="{FF2B5EF4-FFF2-40B4-BE49-F238E27FC236}">
              <a16:creationId xmlns:a16="http://schemas.microsoft.com/office/drawing/2014/main" xmlns="" id="{43235D58-5E99-4B71-966A-F5EFFEDF7C8B}"/>
            </a:ext>
          </a:extLst>
        </xdr:cNvPr>
        <xdr:cNvPicPr>
          <a:picLocks noChangeAspect="1"/>
        </xdr:cNvPicPr>
      </xdr:nvPicPr>
      <xdr:blipFill>
        <a:blip xmlns:r="http://schemas.openxmlformats.org/officeDocument/2006/relationships" r:embed="rId2"/>
        <a:stretch>
          <a:fillRect/>
        </a:stretch>
      </xdr:blipFill>
      <xdr:spPr>
        <a:xfrm>
          <a:off x="371636" y="24070644"/>
          <a:ext cx="7152387" cy="964808"/>
        </a:xfrm>
        <a:prstGeom prst="rect">
          <a:avLst/>
        </a:prstGeom>
      </xdr:spPr>
    </xdr:pic>
    <xdr:clientData/>
  </xdr:twoCellAnchor>
  <xdr:twoCellAnchor editAs="oneCell">
    <xdr:from>
      <xdr:col>7</xdr:col>
      <xdr:colOff>171450</xdr:colOff>
      <xdr:row>140</xdr:row>
      <xdr:rowOff>38100</xdr:rowOff>
    </xdr:from>
    <xdr:to>
      <xdr:col>23</xdr:col>
      <xdr:colOff>27823</xdr:colOff>
      <xdr:row>145</xdr:row>
      <xdr:rowOff>18696</xdr:rowOff>
    </xdr:to>
    <xdr:pic>
      <xdr:nvPicPr>
        <xdr:cNvPr id="20" name="Imagen 19">
          <a:extLst>
            <a:ext uri="{FF2B5EF4-FFF2-40B4-BE49-F238E27FC236}">
              <a16:creationId xmlns:a16="http://schemas.microsoft.com/office/drawing/2014/main" xmlns="" id="{8C324FC9-F2EF-40B3-857E-6F0693898E37}"/>
            </a:ext>
          </a:extLst>
        </xdr:cNvPr>
        <xdr:cNvPicPr>
          <a:picLocks noChangeAspect="1"/>
        </xdr:cNvPicPr>
      </xdr:nvPicPr>
      <xdr:blipFill rotWithShape="1">
        <a:blip xmlns:r="http://schemas.openxmlformats.org/officeDocument/2006/relationships" r:embed="rId3"/>
        <a:srcRect t="8245"/>
        <a:stretch/>
      </xdr:blipFill>
      <xdr:spPr>
        <a:xfrm>
          <a:off x="2609850" y="36709350"/>
          <a:ext cx="6019048" cy="2028471"/>
        </a:xfrm>
        <a:prstGeom prst="rect">
          <a:avLst/>
        </a:prstGeom>
      </xdr:spPr>
    </xdr:pic>
    <xdr:clientData/>
  </xdr:twoCellAnchor>
  <xdr:twoCellAnchor editAs="oneCell">
    <xdr:from>
      <xdr:col>1</xdr:col>
      <xdr:colOff>81916</xdr:colOff>
      <xdr:row>2</xdr:row>
      <xdr:rowOff>215</xdr:rowOff>
    </xdr:from>
    <xdr:to>
      <xdr:col>3</xdr:col>
      <xdr:colOff>377191</xdr:colOff>
      <xdr:row>4</xdr:row>
      <xdr:rowOff>177165</xdr:rowOff>
    </xdr:to>
    <xdr:pic>
      <xdr:nvPicPr>
        <xdr:cNvPr id="21" name="image2.jpg" descr="logo nuevo contraloria">
          <a:extLst>
            <a:ext uri="{FF2B5EF4-FFF2-40B4-BE49-F238E27FC236}">
              <a16:creationId xmlns:a16="http://schemas.microsoft.com/office/drawing/2014/main" xmlns="" id="{63C069A7-8CB1-4DDF-A816-068BE9434B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4316" y="15261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35</xdr:row>
          <xdr:rowOff>68270</xdr:rowOff>
        </xdr:from>
        <xdr:to>
          <xdr:col>28</xdr:col>
          <xdr:colOff>1617094</xdr:colOff>
          <xdr:row>45</xdr:row>
          <xdr:rowOff>38099</xdr:rowOff>
        </xdr:to>
        <xdr:pic>
          <xdr:nvPicPr>
            <xdr:cNvPr id="28" name="Imagen 27">
              <a:extLst>
                <a:ext uri="{FF2B5EF4-FFF2-40B4-BE49-F238E27FC236}">
                  <a16:creationId xmlns:a16="http://schemas.microsoft.com/office/drawing/2014/main" xmlns="" id="{67C600B9-BAF0-45E8-A0B5-798184B6C4CB}"/>
                </a:ext>
              </a:extLst>
            </xdr:cNvPr>
            <xdr:cNvPicPr>
              <a:picLocks noChangeAspect="1" noChangeArrowheads="1"/>
              <a:extLst>
                <a:ext uri="{84589F7E-364E-4C9E-8A38-B11213B215E9}">
                  <a14:cameraTool cellRange="'TALENTO HUMANO'!$B$5:$I$9" spid="_x0000_s4221"/>
                </a:ext>
              </a:extLst>
            </xdr:cNvPicPr>
          </xdr:nvPicPr>
          <xdr:blipFill>
            <a:blip xmlns:r="http://schemas.openxmlformats.org/officeDocument/2006/relationships" r:embed="rId5"/>
            <a:srcRect/>
            <a:stretch>
              <a:fillRect/>
            </a:stretch>
          </xdr:blipFill>
          <xdr:spPr bwMode="auto">
            <a:xfrm>
              <a:off x="323850" y="6373820"/>
              <a:ext cx="11770744" cy="18748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xdr:colOff>
          <xdr:row>54</xdr:row>
          <xdr:rowOff>114301</xdr:rowOff>
        </xdr:from>
        <xdr:to>
          <xdr:col>27</xdr:col>
          <xdr:colOff>76200</xdr:colOff>
          <xdr:row>83</xdr:row>
          <xdr:rowOff>119364</xdr:rowOff>
        </xdr:to>
        <xdr:pic>
          <xdr:nvPicPr>
            <xdr:cNvPr id="31" name="Imagen 30">
              <a:extLst>
                <a:ext uri="{FF2B5EF4-FFF2-40B4-BE49-F238E27FC236}">
                  <a16:creationId xmlns:a16="http://schemas.microsoft.com/office/drawing/2014/main" xmlns="" id="{475D8490-9419-4E1E-AD5D-7E6E05555D81}"/>
                </a:ext>
              </a:extLst>
            </xdr:cNvPr>
            <xdr:cNvPicPr>
              <a:picLocks noChangeAspect="1" noChangeArrowheads="1"/>
              <a:extLst>
                <a:ext uri="{84589F7E-364E-4C9E-8A38-B11213B215E9}">
                  <a14:cameraTool cellRange="'CALIFICACION DE COMPETENCIAS'!$A$11:$E$34" spid="_x0000_s4222"/>
                </a:ext>
              </a:extLst>
            </xdr:cNvPicPr>
          </xdr:nvPicPr>
          <xdr:blipFill>
            <a:blip xmlns:r="http://schemas.openxmlformats.org/officeDocument/2006/relationships" r:embed="rId6"/>
            <a:srcRect/>
            <a:stretch>
              <a:fillRect/>
            </a:stretch>
          </xdr:blipFill>
          <xdr:spPr bwMode="auto">
            <a:xfrm>
              <a:off x="714376" y="17573626"/>
              <a:ext cx="9496424" cy="5805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47625</xdr:rowOff>
        </xdr:from>
        <xdr:to>
          <xdr:col>28</xdr:col>
          <xdr:colOff>1210376</xdr:colOff>
          <xdr:row>130</xdr:row>
          <xdr:rowOff>161924</xdr:rowOff>
        </xdr:to>
        <xdr:pic>
          <xdr:nvPicPr>
            <xdr:cNvPr id="32" name="Imagen 31">
              <a:extLst>
                <a:ext uri="{FF2B5EF4-FFF2-40B4-BE49-F238E27FC236}">
                  <a16:creationId xmlns:a16="http://schemas.microsoft.com/office/drawing/2014/main" xmlns="" id="{0BE76E05-CF77-4916-B52F-6CCB627853C6}"/>
                </a:ext>
              </a:extLst>
            </xdr:cNvPr>
            <xdr:cNvPicPr>
              <a:picLocks noChangeAspect="1" noChangeArrowheads="1"/>
              <a:extLst>
                <a:ext uri="{84589F7E-364E-4C9E-8A38-B11213B215E9}">
                  <a14:cameraTool cellRange="'RIESGO DE NO DETECCIÓN'!$B$5:$I$12" spid="_x0000_s4223"/>
                </a:ext>
              </a:extLst>
            </xdr:cNvPicPr>
          </xdr:nvPicPr>
          <xdr:blipFill>
            <a:blip xmlns:r="http://schemas.openxmlformats.org/officeDocument/2006/relationships" r:embed="rId7"/>
            <a:srcRect/>
            <a:stretch>
              <a:fillRect/>
            </a:stretch>
          </xdr:blipFill>
          <xdr:spPr bwMode="auto">
            <a:xfrm>
              <a:off x="371475" y="27632025"/>
              <a:ext cx="11316401" cy="5067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134</xdr:row>
          <xdr:rowOff>228600</xdr:rowOff>
        </xdr:from>
        <xdr:to>
          <xdr:col>25</xdr:col>
          <xdr:colOff>324098</xdr:colOff>
          <xdr:row>139</xdr:row>
          <xdr:rowOff>295275</xdr:rowOff>
        </xdr:to>
        <xdr:pic>
          <xdr:nvPicPr>
            <xdr:cNvPr id="33" name="Imagen 32">
              <a:extLst>
                <a:ext uri="{FF2B5EF4-FFF2-40B4-BE49-F238E27FC236}">
                  <a16:creationId xmlns:a16="http://schemas.microsoft.com/office/drawing/2014/main" xmlns="" id="{BC56A310-4D71-4AE5-A55B-0D25F76E4D90}"/>
                </a:ext>
              </a:extLst>
            </xdr:cNvPr>
            <xdr:cNvPicPr>
              <a:picLocks noChangeAspect="1" noChangeArrowheads="1"/>
              <a:extLst>
                <a:ext uri="{84589F7E-364E-4C9E-8A38-B11213B215E9}">
                  <a14:cameraTool cellRange="'RIESGO DE NO DETECCIÓN'!$B$13:$F$17" spid="_x0000_s4224"/>
                </a:ext>
              </a:extLst>
            </xdr:cNvPicPr>
          </xdr:nvPicPr>
          <xdr:blipFill>
            <a:blip xmlns:r="http://schemas.openxmlformats.org/officeDocument/2006/relationships" r:embed="rId8"/>
            <a:srcRect/>
            <a:stretch>
              <a:fillRect/>
            </a:stretch>
          </xdr:blipFill>
          <xdr:spPr bwMode="auto">
            <a:xfrm>
              <a:off x="1276350" y="34537650"/>
              <a:ext cx="8410823" cy="2019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148</xdr:row>
          <xdr:rowOff>390525</xdr:rowOff>
        </xdr:from>
        <xdr:to>
          <xdr:col>16</xdr:col>
          <xdr:colOff>295275</xdr:colOff>
          <xdr:row>152</xdr:row>
          <xdr:rowOff>41257</xdr:rowOff>
        </xdr:to>
        <xdr:pic>
          <xdr:nvPicPr>
            <xdr:cNvPr id="34" name="Imagen 33">
              <a:extLst>
                <a:ext uri="{FF2B5EF4-FFF2-40B4-BE49-F238E27FC236}">
                  <a16:creationId xmlns:a16="http://schemas.microsoft.com/office/drawing/2014/main" xmlns="" id="{C953BD3A-6A8B-4077-B424-6373782584CC}"/>
                </a:ext>
              </a:extLst>
            </xdr:cNvPr>
            <xdr:cNvPicPr>
              <a:picLocks noChangeAspect="1" noChangeArrowheads="1"/>
              <a:extLst>
                <a:ext uri="{84589F7E-364E-4C9E-8A38-B11213B215E9}">
                  <a14:cameraTool cellRange="'RIESGO DE NO DETECCIÓN'!$J$5:$L$12" spid="_x0000_s4225"/>
                </a:ext>
              </a:extLst>
            </xdr:cNvPicPr>
          </xdr:nvPicPr>
          <xdr:blipFill>
            <a:blip xmlns:r="http://schemas.openxmlformats.org/officeDocument/2006/relationships" r:embed="rId9"/>
            <a:srcRect/>
            <a:stretch>
              <a:fillRect/>
            </a:stretch>
          </xdr:blipFill>
          <xdr:spPr bwMode="auto">
            <a:xfrm>
              <a:off x="2324100" y="40176450"/>
              <a:ext cx="3838575" cy="43084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tables/table1.xml><?xml version="1.0" encoding="utf-8"?>
<table xmlns="http://schemas.openxmlformats.org/spreadsheetml/2006/main" id="1" name="TablaCumplePerfil" displayName="TablaCumplePerfil" ref="B3:C6" totalsRowShown="0" headerRowDxfId="72" dataDxfId="70" headerRowBorderDxfId="71" tableBorderDxfId="69" totalsRowBorderDxfId="68">
  <autoFilter ref="B3:C6"/>
  <tableColumns count="2">
    <tableColumn id="1" name="CUMPLE_PERFIL" dataDxfId="67"/>
    <tableColumn id="2" name="CALIFICACIÓN" dataDxfId="66"/>
  </tableColumns>
  <tableStyleInfo name="TableStyleMedium5" showFirstColumn="0" showLastColumn="0" showRowStripes="1" showColumnStripes="0"/>
</table>
</file>

<file path=xl/tables/table10.xml><?xml version="1.0" encoding="utf-8"?>
<table xmlns="http://schemas.openxmlformats.org/spreadsheetml/2006/main" id="18" name="Tabla18" displayName="Tabla18" ref="AC2:AC34" totalsRowShown="0" headerRowDxfId="16">
  <autoFilter ref="AC2:AC34"/>
  <tableColumns count="1">
    <tableColumn id="1" name="SUBDIRECCIONES"/>
  </tableColumns>
  <tableStyleInfo name="TableStyleMedium5" showFirstColumn="0" showLastColumn="0" showRowStripes="1" showColumnStripes="0"/>
</table>
</file>

<file path=xl/tables/table11.xml><?xml version="1.0" encoding="utf-8"?>
<table xmlns="http://schemas.openxmlformats.org/spreadsheetml/2006/main" id="19" name="Tabla19" displayName="Tabla19" ref="X2:X16" totalsRowShown="0" headerRowDxfId="15" dataDxfId="13" headerRowBorderDxfId="14" tableBorderDxfId="12" totalsRowBorderDxfId="11">
  <autoFilter ref="X2:X16"/>
  <tableColumns count="1">
    <tableColumn id="1" name="CARGO" dataDxfId="10"/>
  </tableColumns>
  <tableStyleInfo name="TableStyleMedium2" showFirstColumn="0" showLastColumn="0" showRowStripes="1" showColumnStripes="0"/>
</table>
</file>

<file path=xl/tables/table12.xml><?xml version="1.0" encoding="utf-8"?>
<table xmlns="http://schemas.openxmlformats.org/spreadsheetml/2006/main" id="20" name="Tabla20" displayName="Tabla20" ref="Y2:Y9" totalsRowShown="0" headerRowDxfId="9" tableBorderDxfId="8">
  <autoFilter ref="Y2:Y9"/>
  <tableColumns count="1">
    <tableColumn id="1" name="ROL" dataDxfId="7"/>
  </tableColumns>
  <tableStyleInfo name="TableStyleMedium1" showFirstColumn="0" showLastColumn="0" showRowStripes="1" showColumnStripes="0"/>
</table>
</file>

<file path=xl/tables/table13.xml><?xml version="1.0" encoding="utf-8"?>
<table xmlns="http://schemas.openxmlformats.org/spreadsheetml/2006/main" id="21" name="Tabla21" displayName="Tabla21" ref="Y12:Y16" totalsRowShown="0" headerRowDxfId="6" dataDxfId="5">
  <autoFilter ref="Y12:Y16"/>
  <tableColumns count="1">
    <tableColumn id="1" name="Tipo de Auditoría" dataDxfId="4"/>
  </tableColumns>
  <tableStyleInfo name="TableStyleMedium3" showFirstColumn="0" showLastColumn="0" showRowStripes="1" showColumnStripes="0"/>
</table>
</file>

<file path=xl/tables/table14.xml><?xml version="1.0" encoding="utf-8"?>
<table xmlns="http://schemas.openxmlformats.org/spreadsheetml/2006/main" id="22" name="Tabla22" displayName="Tabla22" ref="H9:I13" totalsRowShown="0" headerRowDxfId="3" dataDxfId="2">
  <autoFilter ref="H9:I13"/>
  <tableColumns count="2">
    <tableColumn id="1" name="APLICATIVOS" dataDxfId="1"/>
    <tableColumn id="2" name="Columna1" dataDxfId="0"/>
  </tableColumns>
  <tableStyleInfo name="TableStyleMedium2" showFirstColumn="0" showLastColumn="0" showRowStripes="1" showColumnStripes="0"/>
</table>
</file>

<file path=xl/tables/table2.xml><?xml version="1.0" encoding="utf-8"?>
<table xmlns="http://schemas.openxmlformats.org/spreadsheetml/2006/main" id="2" name="TablaExperiencia" displayName="TablaExperiencia" ref="D3:E6" totalsRowShown="0" headerRowDxfId="65" dataDxfId="63" headerRowBorderDxfId="64" tableBorderDxfId="62" totalsRowBorderDxfId="61">
  <autoFilter ref="D3:E6"/>
  <tableColumns count="2">
    <tableColumn id="1" name="EXPERTICIA" dataDxfId="60"/>
    <tableColumn id="2" name="CALIFICACIÓN" dataDxfId="59"/>
  </tableColumns>
  <tableStyleInfo name="TableStyleMedium3" showFirstColumn="0" showLastColumn="0" showRowStripes="1" showColumnStripes="0"/>
</table>
</file>

<file path=xl/tables/table3.xml><?xml version="1.0" encoding="utf-8"?>
<table xmlns="http://schemas.openxmlformats.org/spreadsheetml/2006/main" id="7" name="TablaNormativivdadAplicable" displayName="TablaNormativivdadAplicable" ref="F3:G6" totalsRowShown="0" headerRowDxfId="58" dataDxfId="56" headerRowBorderDxfId="57" tableBorderDxfId="55" totalsRowBorderDxfId="54">
  <autoFilter ref="F3:G6"/>
  <tableColumns count="2">
    <tableColumn id="1" name="NORMATIVIDAD APLICABLE" dataDxfId="53"/>
    <tableColumn id="2" name="CALIFICACIÓN" dataDxfId="52"/>
  </tableColumns>
  <tableStyleInfo name="TableStyleMedium1" showFirstColumn="0" showLastColumn="0" showRowStripes="1" showColumnStripes="0"/>
</table>
</file>

<file path=xl/tables/table4.xml><?xml version="1.0" encoding="utf-8"?>
<table xmlns="http://schemas.openxmlformats.org/spreadsheetml/2006/main" id="9" name="TablaExperticiaTecnica" displayName="TablaExperticiaTecnica" ref="H3:I7" totalsRowShown="0" headerRowDxfId="51" dataDxfId="49" headerRowBorderDxfId="50" tableBorderDxfId="48" totalsRowBorderDxfId="47">
  <autoFilter ref="H3:I7"/>
  <tableColumns count="2">
    <tableColumn id="1" name="EXPERTICIA TÉCNICA" dataDxfId="46"/>
    <tableColumn id="2" name="CALIFICACIÓN" dataDxfId="45"/>
  </tableColumns>
  <tableStyleInfo name="TableStyleMedium6" showFirstColumn="0" showLastColumn="0" showRowStripes="1" showColumnStripes="0"/>
</table>
</file>

<file path=xl/tables/table5.xml><?xml version="1.0" encoding="utf-8"?>
<table xmlns="http://schemas.openxmlformats.org/spreadsheetml/2006/main" id="12" name="Tabla_Califica_RIESGO_GESTION13" displayName="Tabla_Califica_RIESGO_GESTION13" ref="L2:P6" totalsRowShown="0" headerRowDxfId="44" dataDxfId="42" headerRowBorderDxfId="43" tableBorderDxfId="41" totalsRowBorderDxfId="40">
  <tableColumns count="5">
    <tableColumn id="1" name="MIN" dataDxfId="39"/>
    <tableColumn id="2" name="MAX" dataDxfId="38"/>
    <tableColumn id="3" name="CALIFICACION" dataDxfId="37"/>
    <tableColumn id="4" name="Acciones  de Gestión" dataDxfId="36"/>
    <tableColumn id="5" name="DECISIÓN" dataDxfId="35"/>
  </tableColumns>
  <tableStyleInfo name="TableStyleMedium6" showFirstColumn="0" showLastColumn="0" showRowStripes="1" showColumnStripes="0"/>
</table>
</file>

<file path=xl/tables/table6.xml><?xml version="1.0" encoding="utf-8"?>
<table xmlns="http://schemas.openxmlformats.org/spreadsheetml/2006/main" id="13" name="Tabla11" displayName="Tabla11" ref="AD2:AD100" totalsRowShown="0" headerRowDxfId="34" dataDxfId="32" headerRowBorderDxfId="33" tableBorderDxfId="31" headerRowCellStyle="Normal_Hoja1" dataCellStyle="Normal_Hoja1">
  <autoFilter ref="AD2:AD100"/>
  <tableColumns count="1">
    <tableColumn id="1" name="Sujetos de Control Fiscal" dataDxfId="30" dataCellStyle="Normal_Hoja1"/>
  </tableColumns>
  <tableStyleInfo name="TableStyleMedium23" showFirstColumn="0" showLastColumn="0" showRowStripes="1" showColumnStripes="0"/>
</table>
</file>

<file path=xl/tables/table7.xml><?xml version="1.0" encoding="utf-8"?>
<table xmlns="http://schemas.openxmlformats.org/spreadsheetml/2006/main" id="14" name="Tabla14" displayName="Tabla14" ref="Z2:Z5" totalsRowShown="0" headerRowDxfId="29" dataDxfId="27" headerRowBorderDxfId="28" tableBorderDxfId="26" totalsRowBorderDxfId="25">
  <autoFilter ref="Z2:Z5"/>
  <tableColumns count="1">
    <tableColumn id="1" name="Macroprocesos" dataDxfId="24"/>
  </tableColumns>
  <tableStyleInfo name="TableStyleMedium2" showFirstColumn="0" showLastColumn="0" showRowStripes="1" showColumnStripes="0"/>
</table>
</file>

<file path=xl/tables/table8.xml><?xml version="1.0" encoding="utf-8"?>
<table xmlns="http://schemas.openxmlformats.org/spreadsheetml/2006/main" id="15" name="Tabla15" displayName="Tabla15" ref="AA2:AA13" totalsRowShown="0" headerRowDxfId="23" dataDxfId="21" headerRowBorderDxfId="22" tableBorderDxfId="20" totalsRowBorderDxfId="19">
  <autoFilter ref="AA2:AA13"/>
  <tableColumns count="1">
    <tableColumn id="1" name="PROCESOS" dataDxfId="18"/>
  </tableColumns>
  <tableStyleInfo name="TableStyleMedium3" showFirstColumn="0" showLastColumn="0" showRowStripes="1" showColumnStripes="0"/>
</table>
</file>

<file path=xl/tables/table9.xml><?xml version="1.0" encoding="utf-8"?>
<table xmlns="http://schemas.openxmlformats.org/spreadsheetml/2006/main" id="17" name="Tabla17" displayName="Tabla17" ref="AB2:AB16" totalsRowShown="0" headerRowDxfId="17">
  <autoFilter ref="AB2:AB16"/>
  <tableColumns count="1">
    <tableColumn id="1"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pageSetUpPr fitToPage="1"/>
  </sheetPr>
  <dimension ref="A1:HS19"/>
  <sheetViews>
    <sheetView showGridLines="0" zoomScaleNormal="100" zoomScaleSheetLayoutView="100" workbookViewId="0">
      <selection activeCell="D18" sqref="D18"/>
    </sheetView>
  </sheetViews>
  <sheetFormatPr baseColWidth="10" defaultColWidth="0" defaultRowHeight="12.75" zeroHeight="1" x14ac:dyDescent="0.25"/>
  <cols>
    <col min="1" max="1" width="2.28515625" style="115" customWidth="1"/>
    <col min="2" max="2" width="12.28515625" style="115" customWidth="1"/>
    <col min="3" max="3" width="28.7109375" style="115" customWidth="1"/>
    <col min="4" max="4" width="99.7109375" style="115" customWidth="1"/>
    <col min="5" max="5" width="17.42578125" style="115" customWidth="1"/>
    <col min="6" max="6" width="2.28515625" style="115" hidden="1" customWidth="1"/>
    <col min="7" max="17" width="0" style="115" hidden="1" customWidth="1"/>
    <col min="18" max="18" width="3.7109375" style="115" hidden="1" customWidth="1"/>
    <col min="19" max="88" width="0" style="115" hidden="1" customWidth="1"/>
    <col min="89" max="227" width="3.7109375" style="115" hidden="1" customWidth="1"/>
    <col min="228" max="16382" width="0" style="115" hidden="1"/>
    <col min="16383" max="16383" width="0.28515625" style="115" customWidth="1"/>
    <col min="16384" max="16384" width="0.140625" style="115" customWidth="1"/>
  </cols>
  <sheetData>
    <row r="1" spans="1:10" s="116" customFormat="1" x14ac:dyDescent="0.25">
      <c r="A1" s="114"/>
      <c r="B1" s="115"/>
      <c r="C1" s="114"/>
      <c r="D1" s="114"/>
    </row>
    <row r="2" spans="1:10" ht="31.5" customHeight="1" x14ac:dyDescent="0.25">
      <c r="A2" s="114"/>
      <c r="B2" s="282"/>
      <c r="C2" s="280" t="s">
        <v>516</v>
      </c>
      <c r="D2" s="280"/>
      <c r="E2" s="273" t="s">
        <v>249</v>
      </c>
      <c r="F2" s="117"/>
      <c r="G2" s="117"/>
      <c r="H2" s="117"/>
      <c r="I2" s="117"/>
    </row>
    <row r="3" spans="1:10" ht="24.75" customHeight="1" x14ac:dyDescent="0.25">
      <c r="A3" s="114"/>
      <c r="B3" s="282"/>
      <c r="C3" s="280"/>
      <c r="D3" s="280"/>
      <c r="E3" s="274" t="s">
        <v>539</v>
      </c>
      <c r="F3" s="117"/>
      <c r="G3" s="117"/>
      <c r="H3" s="117"/>
      <c r="I3" s="117"/>
    </row>
    <row r="4" spans="1:10" ht="12.75" customHeight="1" x14ac:dyDescent="0.25">
      <c r="A4" s="114"/>
      <c r="B4" s="284"/>
      <c r="C4" s="284"/>
      <c r="D4" s="284"/>
      <c r="E4" s="126"/>
      <c r="F4" s="117"/>
      <c r="G4" s="117"/>
      <c r="H4" s="117"/>
      <c r="I4" s="117"/>
    </row>
    <row r="5" spans="1:10" ht="12.75" customHeight="1" x14ac:dyDescent="0.25">
      <c r="A5" s="114"/>
      <c r="B5" s="281" t="s">
        <v>525</v>
      </c>
      <c r="C5" s="281"/>
      <c r="D5" s="281"/>
      <c r="E5" s="281"/>
      <c r="F5" s="117"/>
      <c r="G5" s="117"/>
      <c r="H5" s="117"/>
      <c r="I5" s="117"/>
    </row>
    <row r="6" spans="1:10" ht="15" customHeight="1" x14ac:dyDescent="0.25">
      <c r="A6" s="114"/>
      <c r="C6" s="283"/>
      <c r="D6" s="283"/>
      <c r="E6" s="116"/>
      <c r="F6" s="117"/>
      <c r="G6" s="117"/>
      <c r="H6" s="117"/>
      <c r="I6" s="117"/>
      <c r="J6" s="117"/>
    </row>
    <row r="7" spans="1:10" x14ac:dyDescent="0.25">
      <c r="A7" s="114"/>
      <c r="B7" s="118" t="s">
        <v>22</v>
      </c>
      <c r="C7" s="119" t="s">
        <v>26</v>
      </c>
      <c r="D7" s="278" t="s">
        <v>23</v>
      </c>
      <c r="E7" s="279"/>
    </row>
    <row r="8" spans="1:10" ht="7.5" customHeight="1" x14ac:dyDescent="0.25">
      <c r="A8" s="114"/>
      <c r="B8" s="120"/>
      <c r="C8" s="120"/>
      <c r="D8" s="120"/>
      <c r="E8" s="114"/>
    </row>
    <row r="9" spans="1:10" ht="38.25" customHeight="1" x14ac:dyDescent="0.25">
      <c r="A9" s="114"/>
      <c r="B9" s="121">
        <v>1</v>
      </c>
      <c r="C9" s="122" t="s">
        <v>25</v>
      </c>
      <c r="D9" s="276" t="s">
        <v>554</v>
      </c>
      <c r="E9" s="277"/>
    </row>
    <row r="10" spans="1:10" ht="6.75" customHeight="1" x14ac:dyDescent="0.25">
      <c r="A10" s="114"/>
      <c r="B10" s="123"/>
      <c r="C10" s="124"/>
      <c r="D10" s="125"/>
      <c r="E10" s="114"/>
    </row>
    <row r="11" spans="1:10" ht="30" customHeight="1" x14ac:dyDescent="0.25">
      <c r="A11" s="114"/>
      <c r="B11" s="121">
        <v>2</v>
      </c>
      <c r="C11" s="122" t="s">
        <v>27</v>
      </c>
      <c r="D11" s="276" t="s">
        <v>375</v>
      </c>
      <c r="E11" s="277"/>
    </row>
    <row r="12" spans="1:10" ht="5.25" customHeight="1" x14ac:dyDescent="0.25">
      <c r="A12" s="114"/>
      <c r="B12" s="123"/>
      <c r="C12" s="124"/>
      <c r="D12" s="125"/>
      <c r="E12" s="114"/>
    </row>
    <row r="13" spans="1:10" ht="45" customHeight="1" x14ac:dyDescent="0.25">
      <c r="A13" s="114"/>
      <c r="B13" s="121">
        <v>3</v>
      </c>
      <c r="C13" s="122" t="s">
        <v>555</v>
      </c>
      <c r="D13" s="276" t="s">
        <v>556</v>
      </c>
      <c r="E13" s="277"/>
    </row>
    <row r="14" spans="1:10" ht="4.5" customHeight="1" x14ac:dyDescent="0.25">
      <c r="A14" s="114"/>
      <c r="B14" s="123"/>
      <c r="C14" s="124"/>
      <c r="D14" s="125"/>
      <c r="E14" s="114"/>
    </row>
    <row r="15" spans="1:10" ht="25.5" x14ac:dyDescent="0.25">
      <c r="A15" s="114"/>
      <c r="B15" s="121">
        <v>4</v>
      </c>
      <c r="C15" s="122" t="s">
        <v>28</v>
      </c>
      <c r="D15" s="276" t="s">
        <v>557</v>
      </c>
      <c r="E15" s="277"/>
    </row>
    <row r="16" spans="1:10" ht="6.75" customHeight="1" x14ac:dyDescent="0.25">
      <c r="A16" s="114"/>
      <c r="B16" s="123"/>
      <c r="C16" s="124"/>
      <c r="D16" s="125"/>
      <c r="E16" s="114"/>
    </row>
    <row r="17" spans="1:5" ht="45" customHeight="1" x14ac:dyDescent="0.25">
      <c r="A17" s="114"/>
      <c r="B17" s="121">
        <v>5</v>
      </c>
      <c r="C17" s="122" t="s">
        <v>38</v>
      </c>
      <c r="D17" s="276" t="s">
        <v>558</v>
      </c>
      <c r="E17" s="277"/>
    </row>
    <row r="18" spans="1:5" ht="6" customHeight="1" x14ac:dyDescent="0.25">
      <c r="A18" s="114"/>
      <c r="B18" s="114"/>
      <c r="C18" s="114"/>
      <c r="D18" s="114"/>
      <c r="E18" s="114"/>
    </row>
    <row r="19" spans="1:5" x14ac:dyDescent="0.25"/>
  </sheetData>
  <mergeCells count="11">
    <mergeCell ref="D7:E7"/>
    <mergeCell ref="C2:D3"/>
    <mergeCell ref="B5:E5"/>
    <mergeCell ref="B2:B3"/>
    <mergeCell ref="C6:D6"/>
    <mergeCell ref="B4:D4"/>
    <mergeCell ref="D9:E9"/>
    <mergeCell ref="D11:E11"/>
    <mergeCell ref="D13:E13"/>
    <mergeCell ref="D15:E15"/>
    <mergeCell ref="D17:E17"/>
  </mergeCells>
  <conditionalFormatting sqref="C9:C16">
    <cfRule type="cellIs" dxfId="139" priority="10" operator="equal">
      <formula>"Error Eval."</formula>
    </cfRule>
  </conditionalFormatting>
  <conditionalFormatting sqref="D10">
    <cfRule type="cellIs" dxfId="138" priority="9" operator="equal">
      <formula>"Error Eval."</formula>
    </cfRule>
  </conditionalFormatting>
  <conditionalFormatting sqref="D12 D14 D16">
    <cfRule type="cellIs" dxfId="137" priority="8" operator="equal">
      <formula>"Error Eval."</formula>
    </cfRule>
  </conditionalFormatting>
  <conditionalFormatting sqref="C17">
    <cfRule type="cellIs" dxfId="136" priority="6" operator="equal">
      <formula>"Error Eval."</formula>
    </cfRule>
  </conditionalFormatting>
  <conditionalFormatting sqref="C7">
    <cfRule type="cellIs" dxfId="135" priority="3" operator="equal">
      <formula>"Error Eval."</formula>
    </cfRule>
  </conditionalFormatting>
  <conditionalFormatting sqref="D7">
    <cfRule type="cellIs" dxfId="134" priority="1"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B276"/>
  <sheetViews>
    <sheetView showGridLines="0" zoomScaleNormal="100" zoomScaleSheetLayoutView="80" workbookViewId="0">
      <selection activeCell="C35" sqref="C35"/>
    </sheetView>
  </sheetViews>
  <sheetFormatPr baseColWidth="10" defaultColWidth="0" defaultRowHeight="15" x14ac:dyDescent="0.25"/>
  <cols>
    <col min="1" max="1" width="2.28515625" style="181" customWidth="1"/>
    <col min="2" max="2" width="1.7109375" style="181" customWidth="1"/>
    <col min="3" max="6" width="6.7109375" style="181" customWidth="1"/>
    <col min="7" max="11" width="5.7109375" style="181" customWidth="1"/>
    <col min="12" max="13" width="6.7109375" style="181" customWidth="1"/>
    <col min="14" max="14" width="5" style="181" customWidth="1"/>
    <col min="15" max="15" width="3.42578125" style="181" customWidth="1"/>
    <col min="16" max="17" width="6.7109375" style="181" customWidth="1"/>
    <col min="18" max="26" width="5.7109375" style="181" customWidth="1"/>
    <col min="27" max="27" width="5.85546875" style="181" customWidth="1"/>
    <col min="28" max="28" width="5.140625" style="181" customWidth="1"/>
    <col min="29" max="29" width="33" style="181" customWidth="1"/>
    <col min="30" max="30" width="1.7109375" style="181" customWidth="1"/>
    <col min="31" max="31" width="2.28515625" style="181" customWidth="1"/>
    <col min="32" max="32" width="6.7109375" style="181" hidden="1" customWidth="1"/>
    <col min="33" max="33" width="86.140625" style="132" hidden="1" customWidth="1"/>
    <col min="34" max="37" width="6.7109375" style="181" hidden="1" customWidth="1"/>
    <col min="38" max="38" width="17.85546875" style="181" hidden="1" customWidth="1"/>
    <col min="39" max="39" width="11" style="181" hidden="1" customWidth="1"/>
    <col min="40" max="40" width="12.140625" style="181" hidden="1" customWidth="1"/>
    <col min="41" max="41" width="8.5703125" style="181" hidden="1" customWidth="1"/>
    <col min="42" max="42" width="9.85546875" style="181" hidden="1" customWidth="1"/>
    <col min="43" max="43" width="7.140625" style="181" hidden="1" customWidth="1"/>
    <col min="44" max="44" width="17.140625" style="181" hidden="1" customWidth="1"/>
    <col min="45" max="45" width="11" style="181" hidden="1" customWidth="1"/>
    <col min="46" max="46" width="8.28515625" style="181" hidden="1" customWidth="1"/>
    <col min="47" max="47" width="11.28515625" style="181" hidden="1" customWidth="1"/>
    <col min="48" max="48" width="15" style="181" hidden="1" customWidth="1"/>
    <col min="49" max="53" width="11.42578125" style="181" hidden="1" customWidth="1"/>
    <col min="54" max="54" width="98" style="108" hidden="1" customWidth="1"/>
    <col min="55" max="16384" width="11.42578125" style="181" hidden="1"/>
  </cols>
  <sheetData>
    <row r="1" spans="1:54" s="107" customFormat="1" ht="6" x14ac:dyDescent="0.2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54" s="107" customFormat="1" ht="6" customHeight="1" x14ac:dyDescent="0.25">
      <c r="A2" s="127"/>
      <c r="B2" s="293"/>
      <c r="C2" s="293"/>
      <c r="D2" s="293"/>
      <c r="E2" s="294" t="s">
        <v>534</v>
      </c>
      <c r="F2" s="294"/>
      <c r="G2" s="294"/>
      <c r="H2" s="294"/>
      <c r="I2" s="294"/>
      <c r="J2" s="294"/>
      <c r="K2" s="294"/>
      <c r="L2" s="294"/>
      <c r="M2" s="294"/>
      <c r="N2" s="294"/>
      <c r="O2" s="294"/>
      <c r="P2" s="294"/>
      <c r="Q2" s="294"/>
      <c r="R2" s="294"/>
      <c r="S2" s="294"/>
      <c r="T2" s="294"/>
      <c r="U2" s="294"/>
      <c r="V2" s="294"/>
      <c r="W2" s="294"/>
      <c r="X2" s="294"/>
      <c r="Y2" s="294"/>
      <c r="Z2" s="294"/>
      <c r="AA2" s="294"/>
      <c r="AB2" s="294"/>
      <c r="AC2" s="295" t="s">
        <v>249</v>
      </c>
      <c r="AD2" s="295"/>
      <c r="AE2" s="127"/>
      <c r="BB2" s="128" t="s">
        <v>0</v>
      </c>
    </row>
    <row r="3" spans="1:54" s="134" customFormat="1" ht="15" customHeight="1" x14ac:dyDescent="0.25">
      <c r="A3" s="129"/>
      <c r="B3" s="293"/>
      <c r="C3" s="293"/>
      <c r="D3" s="293"/>
      <c r="E3" s="294"/>
      <c r="F3" s="294"/>
      <c r="G3" s="294"/>
      <c r="H3" s="294"/>
      <c r="I3" s="294"/>
      <c r="J3" s="294"/>
      <c r="K3" s="294"/>
      <c r="L3" s="294"/>
      <c r="M3" s="294"/>
      <c r="N3" s="294"/>
      <c r="O3" s="294"/>
      <c r="P3" s="294"/>
      <c r="Q3" s="294"/>
      <c r="R3" s="294"/>
      <c r="S3" s="294"/>
      <c r="T3" s="294"/>
      <c r="U3" s="294"/>
      <c r="V3" s="294"/>
      <c r="W3" s="294"/>
      <c r="X3" s="294"/>
      <c r="Y3" s="294"/>
      <c r="Z3" s="294"/>
      <c r="AA3" s="294"/>
      <c r="AB3" s="294"/>
      <c r="AC3" s="295"/>
      <c r="AD3" s="295"/>
      <c r="AE3" s="130"/>
      <c r="AF3" s="131"/>
      <c r="AG3" s="132"/>
      <c r="AH3" s="131"/>
      <c r="AI3" s="133"/>
      <c r="AJ3" s="133"/>
      <c r="AK3" s="133"/>
      <c r="BB3" s="108"/>
    </row>
    <row r="4" spans="1:54" s="139" customFormat="1" ht="15.75" customHeight="1" x14ac:dyDescent="0.25">
      <c r="A4" s="135"/>
      <c r="B4" s="293"/>
      <c r="C4" s="293"/>
      <c r="D4" s="293"/>
      <c r="E4" s="294"/>
      <c r="F4" s="294"/>
      <c r="G4" s="294"/>
      <c r="H4" s="294"/>
      <c r="I4" s="294"/>
      <c r="J4" s="294"/>
      <c r="K4" s="294"/>
      <c r="L4" s="294"/>
      <c r="M4" s="294"/>
      <c r="N4" s="294"/>
      <c r="O4" s="294"/>
      <c r="P4" s="294"/>
      <c r="Q4" s="294"/>
      <c r="R4" s="294"/>
      <c r="S4" s="294"/>
      <c r="T4" s="294"/>
      <c r="U4" s="294"/>
      <c r="V4" s="294"/>
      <c r="W4" s="294"/>
      <c r="X4" s="294"/>
      <c r="Y4" s="294"/>
      <c r="Z4" s="294"/>
      <c r="AA4" s="294"/>
      <c r="AB4" s="294"/>
      <c r="AC4" s="295"/>
      <c r="AD4" s="295"/>
      <c r="AE4" s="136"/>
      <c r="AF4" s="137"/>
      <c r="AG4" s="132"/>
      <c r="AH4" s="137"/>
      <c r="AI4" s="138"/>
      <c r="AJ4" s="138"/>
      <c r="AK4" s="138"/>
      <c r="BB4" s="115"/>
    </row>
    <row r="5" spans="1:54" s="143" customFormat="1" ht="18.75" customHeight="1" x14ac:dyDescent="0.25">
      <c r="A5" s="140"/>
      <c r="B5" s="293"/>
      <c r="C5" s="293"/>
      <c r="D5" s="293"/>
      <c r="E5" s="294"/>
      <c r="F5" s="294"/>
      <c r="G5" s="294"/>
      <c r="H5" s="294"/>
      <c r="I5" s="294"/>
      <c r="J5" s="294"/>
      <c r="K5" s="294"/>
      <c r="L5" s="294"/>
      <c r="M5" s="294"/>
      <c r="N5" s="294"/>
      <c r="O5" s="294"/>
      <c r="P5" s="294"/>
      <c r="Q5" s="294"/>
      <c r="R5" s="294"/>
      <c r="S5" s="294"/>
      <c r="T5" s="294"/>
      <c r="U5" s="294"/>
      <c r="V5" s="294"/>
      <c r="W5" s="294"/>
      <c r="X5" s="294"/>
      <c r="Y5" s="294"/>
      <c r="Z5" s="294"/>
      <c r="AA5" s="294"/>
      <c r="AB5" s="294"/>
      <c r="AC5" s="296" t="s">
        <v>540</v>
      </c>
      <c r="AD5" s="296"/>
      <c r="AE5" s="141"/>
      <c r="AF5" s="142"/>
      <c r="AG5" s="132"/>
      <c r="AH5" s="142"/>
      <c r="AI5" s="142"/>
      <c r="AJ5" s="142"/>
      <c r="AK5" s="142"/>
      <c r="BB5" s="144" t="s">
        <v>15</v>
      </c>
    </row>
    <row r="6" spans="1:54" s="149" customFormat="1" ht="6" customHeight="1" x14ac:dyDescent="0.25">
      <c r="A6" s="145"/>
      <c r="B6" s="293"/>
      <c r="C6" s="293"/>
      <c r="D6" s="293"/>
      <c r="E6" s="294"/>
      <c r="F6" s="294"/>
      <c r="G6" s="294"/>
      <c r="H6" s="294"/>
      <c r="I6" s="294"/>
      <c r="J6" s="294"/>
      <c r="K6" s="294"/>
      <c r="L6" s="294"/>
      <c r="M6" s="294"/>
      <c r="N6" s="294"/>
      <c r="O6" s="294"/>
      <c r="P6" s="294"/>
      <c r="Q6" s="294"/>
      <c r="R6" s="294"/>
      <c r="S6" s="294"/>
      <c r="T6" s="294"/>
      <c r="U6" s="294"/>
      <c r="V6" s="294"/>
      <c r="W6" s="294"/>
      <c r="X6" s="294"/>
      <c r="Y6" s="294"/>
      <c r="Z6" s="294"/>
      <c r="AA6" s="294"/>
      <c r="AB6" s="294"/>
      <c r="AC6" s="296"/>
      <c r="AD6" s="296"/>
      <c r="AE6" s="146"/>
      <c r="AF6" s="147"/>
      <c r="AG6" s="107"/>
      <c r="AH6" s="147"/>
      <c r="AI6" s="148"/>
      <c r="AJ6" s="148"/>
      <c r="AK6" s="148"/>
      <c r="BB6" s="150" t="s">
        <v>16</v>
      </c>
    </row>
    <row r="7" spans="1:54" s="157" customFormat="1" ht="11.25" x14ac:dyDescent="0.25">
      <c r="A7" s="151"/>
      <c r="B7" s="152"/>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153"/>
      <c r="AE7" s="154"/>
      <c r="AF7" s="155"/>
      <c r="AG7" s="132"/>
      <c r="AH7" s="155"/>
      <c r="AI7" s="156"/>
      <c r="AJ7" s="156"/>
      <c r="AK7" s="156"/>
      <c r="BB7" s="150" t="s">
        <v>17</v>
      </c>
    </row>
    <row r="8" spans="1:54" s="134" customFormat="1" x14ac:dyDescent="0.25">
      <c r="A8" s="129"/>
      <c r="B8" s="35"/>
      <c r="C8" s="288" t="s">
        <v>30</v>
      </c>
      <c r="D8" s="288"/>
      <c r="E8" s="288"/>
      <c r="F8" s="288"/>
      <c r="G8" s="286" t="s">
        <v>34</v>
      </c>
      <c r="H8" s="286"/>
      <c r="I8" s="286"/>
      <c r="J8" s="286"/>
      <c r="K8" s="286"/>
      <c r="L8" s="286"/>
      <c r="M8" s="286"/>
      <c r="N8" s="286"/>
      <c r="O8" s="286"/>
      <c r="P8" s="286"/>
      <c r="Q8" s="286"/>
      <c r="R8" s="286"/>
      <c r="S8" s="286"/>
      <c r="T8" s="286"/>
      <c r="U8" s="286"/>
      <c r="V8" s="286"/>
      <c r="W8" s="286"/>
      <c r="X8" s="286"/>
      <c r="Y8" s="286"/>
      <c r="Z8" s="286"/>
      <c r="AA8" s="286"/>
      <c r="AB8" s="286"/>
      <c r="AC8" s="286"/>
      <c r="AD8" s="36"/>
      <c r="AE8" s="129"/>
      <c r="AG8" s="108"/>
      <c r="AH8" s="158"/>
      <c r="AI8" s="108"/>
      <c r="AJ8" s="108"/>
      <c r="AK8" s="108"/>
      <c r="BB8" s="159"/>
    </row>
    <row r="9" spans="1:54" s="161" customFormat="1" ht="5.25" x14ac:dyDescent="0.25">
      <c r="A9" s="160"/>
      <c r="B9" s="37"/>
      <c r="C9" s="289"/>
      <c r="D9" s="289"/>
      <c r="E9" s="289"/>
      <c r="F9" s="289"/>
      <c r="G9" s="290"/>
      <c r="H9" s="290"/>
      <c r="I9" s="290"/>
      <c r="J9" s="290"/>
      <c r="K9" s="290"/>
      <c r="L9" s="290"/>
      <c r="M9" s="290"/>
      <c r="N9" s="290"/>
      <c r="O9" s="290"/>
      <c r="P9" s="290"/>
      <c r="Q9" s="290"/>
      <c r="R9" s="290"/>
      <c r="S9" s="290"/>
      <c r="T9" s="290"/>
      <c r="U9" s="290"/>
      <c r="V9" s="290"/>
      <c r="W9" s="290"/>
      <c r="X9" s="290"/>
      <c r="Y9" s="290"/>
      <c r="Z9" s="290"/>
      <c r="AA9" s="290"/>
      <c r="AB9" s="290"/>
      <c r="AC9" s="290"/>
      <c r="AD9" s="38"/>
      <c r="AE9" s="160"/>
      <c r="AG9" s="162"/>
      <c r="AH9" s="163"/>
      <c r="AI9" s="162"/>
      <c r="AJ9" s="162"/>
      <c r="AK9" s="162"/>
      <c r="BB9" s="164"/>
    </row>
    <row r="10" spans="1:54" s="134" customFormat="1" x14ac:dyDescent="0.25">
      <c r="A10" s="129"/>
      <c r="B10" s="35"/>
      <c r="C10" s="285"/>
      <c r="D10" s="285"/>
      <c r="E10" s="285"/>
      <c r="F10" s="285"/>
      <c r="G10" s="104"/>
      <c r="H10" s="300" t="s">
        <v>35</v>
      </c>
      <c r="I10" s="300"/>
      <c r="J10" s="300"/>
      <c r="K10" s="300"/>
      <c r="L10" s="300"/>
      <c r="M10" s="300"/>
      <c r="N10" s="300"/>
      <c r="O10" s="300"/>
      <c r="P10" s="300"/>
      <c r="Q10" s="300"/>
      <c r="R10" s="300"/>
      <c r="S10" s="300"/>
      <c r="T10" s="300"/>
      <c r="U10" s="300"/>
      <c r="V10" s="300"/>
      <c r="W10" s="300"/>
      <c r="X10" s="300"/>
      <c r="Y10" s="300"/>
      <c r="Z10" s="300"/>
      <c r="AA10" s="300"/>
      <c r="AB10" s="300"/>
      <c r="AC10" s="300"/>
      <c r="AD10" s="36"/>
      <c r="AE10" s="129"/>
      <c r="AG10" s="108"/>
      <c r="AH10" s="158"/>
      <c r="AI10" s="108"/>
      <c r="AJ10" s="108"/>
      <c r="AK10" s="108"/>
      <c r="BB10" s="159"/>
    </row>
    <row r="11" spans="1:54" s="134" customFormat="1" x14ac:dyDescent="0.25">
      <c r="A11" s="129"/>
      <c r="B11" s="35"/>
      <c r="C11" s="285"/>
      <c r="D11" s="285"/>
      <c r="E11" s="285"/>
      <c r="F11" s="285"/>
      <c r="G11" s="104"/>
      <c r="H11" s="300"/>
      <c r="I11" s="300"/>
      <c r="J11" s="300"/>
      <c r="K11" s="300"/>
      <c r="L11" s="300"/>
      <c r="M11" s="300"/>
      <c r="N11" s="300"/>
      <c r="O11" s="300"/>
      <c r="P11" s="300"/>
      <c r="Q11" s="300"/>
      <c r="R11" s="300"/>
      <c r="S11" s="300"/>
      <c r="T11" s="300"/>
      <c r="U11" s="300"/>
      <c r="V11" s="300"/>
      <c r="W11" s="300"/>
      <c r="X11" s="300"/>
      <c r="Y11" s="300"/>
      <c r="Z11" s="300"/>
      <c r="AA11" s="300"/>
      <c r="AB11" s="300"/>
      <c r="AC11" s="300"/>
      <c r="AD11" s="36"/>
      <c r="AE11" s="129"/>
      <c r="AG11" s="108"/>
      <c r="AH11" s="158"/>
      <c r="AI11" s="108"/>
      <c r="AJ11" s="108"/>
      <c r="AK11" s="108"/>
      <c r="BB11" s="159"/>
    </row>
    <row r="12" spans="1:54" s="134" customFormat="1" x14ac:dyDescent="0.25">
      <c r="A12" s="129"/>
      <c r="B12" s="35"/>
      <c r="C12" s="285"/>
      <c r="D12" s="285"/>
      <c r="E12" s="285"/>
      <c r="F12" s="285"/>
      <c r="G12" s="104"/>
      <c r="H12" s="300"/>
      <c r="I12" s="300"/>
      <c r="J12" s="300"/>
      <c r="K12" s="300"/>
      <c r="L12" s="300"/>
      <c r="M12" s="300"/>
      <c r="N12" s="300"/>
      <c r="O12" s="300"/>
      <c r="P12" s="300"/>
      <c r="Q12" s="300"/>
      <c r="R12" s="300"/>
      <c r="S12" s="300"/>
      <c r="T12" s="300"/>
      <c r="U12" s="300"/>
      <c r="V12" s="300"/>
      <c r="W12" s="300"/>
      <c r="X12" s="300"/>
      <c r="Y12" s="300"/>
      <c r="Z12" s="300"/>
      <c r="AA12" s="300"/>
      <c r="AB12" s="300"/>
      <c r="AC12" s="300"/>
      <c r="AD12" s="36"/>
      <c r="AE12" s="129"/>
      <c r="AG12" s="108"/>
      <c r="AH12" s="158"/>
      <c r="AI12" s="108"/>
      <c r="AJ12" s="108"/>
      <c r="AK12" s="108"/>
      <c r="BB12" s="159"/>
    </row>
    <row r="13" spans="1:54" s="161" customFormat="1" ht="5.25" x14ac:dyDescent="0.25">
      <c r="A13" s="160"/>
      <c r="B13" s="37"/>
      <c r="C13" s="289"/>
      <c r="D13" s="289"/>
      <c r="E13" s="289"/>
      <c r="F13" s="289"/>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38"/>
      <c r="AE13" s="160"/>
      <c r="AG13" s="162"/>
      <c r="AH13" s="163"/>
      <c r="AI13" s="162"/>
      <c r="AJ13" s="162"/>
      <c r="AK13" s="162"/>
      <c r="BB13" s="164"/>
    </row>
    <row r="14" spans="1:54" s="134" customFormat="1" x14ac:dyDescent="0.25">
      <c r="A14" s="129"/>
      <c r="B14" s="35"/>
      <c r="C14" s="288" t="s">
        <v>550</v>
      </c>
      <c r="D14" s="288"/>
      <c r="E14" s="288"/>
      <c r="F14" s="288"/>
      <c r="G14" s="286" t="s">
        <v>37</v>
      </c>
      <c r="H14" s="286"/>
      <c r="I14" s="286"/>
      <c r="J14" s="286"/>
      <c r="K14" s="286"/>
      <c r="L14" s="286"/>
      <c r="M14" s="286"/>
      <c r="N14" s="286"/>
      <c r="O14" s="286"/>
      <c r="P14" s="286"/>
      <c r="Q14" s="286"/>
      <c r="R14" s="286"/>
      <c r="S14" s="286"/>
      <c r="T14" s="286"/>
      <c r="U14" s="286"/>
      <c r="V14" s="286"/>
      <c r="W14" s="286"/>
      <c r="X14" s="286"/>
      <c r="Y14" s="286"/>
      <c r="Z14" s="286"/>
      <c r="AA14" s="286"/>
      <c r="AB14" s="286"/>
      <c r="AC14" s="286"/>
      <c r="AD14" s="36"/>
      <c r="AE14" s="129"/>
      <c r="AG14" s="108"/>
      <c r="AH14" s="158"/>
      <c r="AI14" s="108"/>
      <c r="AJ14" s="108"/>
      <c r="AK14" s="108"/>
      <c r="BB14" s="159"/>
    </row>
    <row r="15" spans="1:54" s="161" customFormat="1" ht="5.25" x14ac:dyDescent="0.25">
      <c r="A15" s="160"/>
      <c r="B15" s="37"/>
      <c r="C15" s="289"/>
      <c r="D15" s="289"/>
      <c r="E15" s="289"/>
      <c r="F15" s="289"/>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38"/>
      <c r="AE15" s="160"/>
      <c r="AG15" s="162"/>
      <c r="AH15" s="163"/>
      <c r="AI15" s="162"/>
      <c r="AJ15" s="162"/>
      <c r="AK15" s="162"/>
      <c r="BB15" s="164"/>
    </row>
    <row r="16" spans="1:54" s="134" customFormat="1" x14ac:dyDescent="0.25">
      <c r="A16" s="129"/>
      <c r="B16" s="35"/>
      <c r="C16" s="285"/>
      <c r="D16" s="285"/>
      <c r="E16" s="285"/>
      <c r="F16" s="285"/>
      <c r="G16" s="286" t="s">
        <v>551</v>
      </c>
      <c r="H16" s="286"/>
      <c r="I16" s="286"/>
      <c r="J16" s="286"/>
      <c r="K16" s="286"/>
      <c r="L16" s="286"/>
      <c r="M16" s="286"/>
      <c r="N16" s="286"/>
      <c r="O16" s="286"/>
      <c r="P16" s="286"/>
      <c r="Q16" s="286"/>
      <c r="R16" s="286"/>
      <c r="S16" s="286"/>
      <c r="T16" s="286"/>
      <c r="U16" s="286"/>
      <c r="V16" s="286"/>
      <c r="W16" s="286"/>
      <c r="X16" s="286"/>
      <c r="Y16" s="286"/>
      <c r="Z16" s="286"/>
      <c r="AA16" s="286"/>
      <c r="AB16" s="286"/>
      <c r="AC16" s="286"/>
      <c r="AD16" s="36"/>
      <c r="AE16" s="129"/>
      <c r="AG16" s="108"/>
      <c r="AH16" s="158"/>
      <c r="AI16" s="108"/>
      <c r="AJ16" s="108"/>
      <c r="AK16" s="108"/>
      <c r="BB16" s="159"/>
    </row>
    <row r="17" spans="1:54" s="161" customFormat="1" ht="5.25" x14ac:dyDescent="0.25">
      <c r="A17" s="160"/>
      <c r="B17" s="37"/>
      <c r="C17" s="289"/>
      <c r="D17" s="289"/>
      <c r="E17" s="289"/>
      <c r="F17" s="289"/>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38"/>
      <c r="AE17" s="160"/>
      <c r="AG17" s="162"/>
      <c r="AH17" s="163"/>
      <c r="AI17" s="162"/>
      <c r="AJ17" s="162"/>
      <c r="AK17" s="162"/>
      <c r="BB17" s="164"/>
    </row>
    <row r="18" spans="1:54" s="134" customFormat="1" x14ac:dyDescent="0.25">
      <c r="A18" s="129"/>
      <c r="B18" s="35"/>
      <c r="C18" s="285"/>
      <c r="D18" s="285"/>
      <c r="E18" s="285"/>
      <c r="F18" s="285"/>
      <c r="G18" s="286" t="s">
        <v>552</v>
      </c>
      <c r="H18" s="286"/>
      <c r="I18" s="286"/>
      <c r="J18" s="286"/>
      <c r="K18" s="286"/>
      <c r="L18" s="286"/>
      <c r="M18" s="286"/>
      <c r="N18" s="286"/>
      <c r="O18" s="286"/>
      <c r="P18" s="286"/>
      <c r="Q18" s="286"/>
      <c r="R18" s="286"/>
      <c r="S18" s="286"/>
      <c r="T18" s="286"/>
      <c r="U18" s="286"/>
      <c r="V18" s="286"/>
      <c r="W18" s="286"/>
      <c r="X18" s="286"/>
      <c r="Y18" s="286"/>
      <c r="Z18" s="286"/>
      <c r="AA18" s="286"/>
      <c r="AB18" s="286"/>
      <c r="AC18" s="286"/>
      <c r="AD18" s="36"/>
      <c r="AE18" s="129"/>
      <c r="AG18" s="108"/>
      <c r="AH18" s="158"/>
      <c r="AI18" s="108"/>
      <c r="AJ18" s="108"/>
      <c r="AK18" s="108"/>
      <c r="BB18" s="159"/>
    </row>
    <row r="19" spans="1:54" s="134" customFormat="1" x14ac:dyDescent="0.25">
      <c r="A19" s="129"/>
      <c r="B19" s="35"/>
      <c r="C19" s="285"/>
      <c r="D19" s="285"/>
      <c r="E19" s="285"/>
      <c r="F19" s="285"/>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36"/>
      <c r="AE19" s="129"/>
      <c r="AG19" s="108"/>
      <c r="AH19" s="158"/>
      <c r="AI19" s="108"/>
      <c r="AJ19" s="108"/>
      <c r="AK19" s="108"/>
      <c r="BB19" s="159"/>
    </row>
    <row r="20" spans="1:54" s="161" customFormat="1" ht="5.25" x14ac:dyDescent="0.25">
      <c r="A20" s="160"/>
      <c r="B20" s="37"/>
      <c r="C20" s="289"/>
      <c r="D20" s="289"/>
      <c r="E20" s="289"/>
      <c r="F20" s="289"/>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38"/>
      <c r="AE20" s="160"/>
      <c r="AG20" s="162"/>
      <c r="AH20" s="163"/>
      <c r="AI20" s="162"/>
      <c r="AJ20" s="162"/>
      <c r="AK20" s="162"/>
      <c r="BB20" s="164"/>
    </row>
    <row r="21" spans="1:54" s="134" customFormat="1" x14ac:dyDescent="0.25">
      <c r="A21" s="129"/>
      <c r="B21" s="35"/>
      <c r="C21" s="288" t="s">
        <v>31</v>
      </c>
      <c r="D21" s="288"/>
      <c r="E21" s="288"/>
      <c r="F21" s="288"/>
      <c r="G21" s="286" t="s">
        <v>36</v>
      </c>
      <c r="H21" s="286"/>
      <c r="I21" s="286"/>
      <c r="J21" s="286"/>
      <c r="K21" s="286"/>
      <c r="L21" s="286"/>
      <c r="M21" s="286"/>
      <c r="N21" s="286"/>
      <c r="O21" s="286"/>
      <c r="P21" s="286"/>
      <c r="Q21" s="286"/>
      <c r="R21" s="286"/>
      <c r="S21" s="286"/>
      <c r="T21" s="286"/>
      <c r="U21" s="286"/>
      <c r="V21" s="286"/>
      <c r="W21" s="286"/>
      <c r="X21" s="286"/>
      <c r="Y21" s="286"/>
      <c r="Z21" s="286"/>
      <c r="AA21" s="286"/>
      <c r="AB21" s="286"/>
      <c r="AC21" s="286"/>
      <c r="AD21" s="36"/>
      <c r="AE21" s="129"/>
      <c r="AG21" s="108"/>
      <c r="AH21" s="158"/>
      <c r="AI21" s="108"/>
      <c r="AJ21" s="108"/>
      <c r="AK21" s="108"/>
      <c r="BB21" s="159"/>
    </row>
    <row r="22" spans="1:54" s="161" customFormat="1" ht="5.25" x14ac:dyDescent="0.25">
      <c r="A22" s="160"/>
      <c r="B22" s="37"/>
      <c r="C22" s="289"/>
      <c r="D22" s="289"/>
      <c r="E22" s="289"/>
      <c r="F22" s="289"/>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38"/>
      <c r="AE22" s="160"/>
      <c r="AG22" s="162"/>
      <c r="AH22" s="163"/>
      <c r="AI22" s="162"/>
      <c r="AJ22" s="162"/>
      <c r="AK22" s="162"/>
      <c r="BB22" s="164"/>
    </row>
    <row r="23" spans="1:54" s="134" customFormat="1" x14ac:dyDescent="0.25">
      <c r="A23" s="129"/>
      <c r="B23" s="35"/>
      <c r="C23" s="285"/>
      <c r="D23" s="285"/>
      <c r="E23" s="285"/>
      <c r="F23" s="285"/>
      <c r="G23" s="286" t="s">
        <v>553</v>
      </c>
      <c r="H23" s="286"/>
      <c r="I23" s="286"/>
      <c r="J23" s="286"/>
      <c r="K23" s="286"/>
      <c r="L23" s="286"/>
      <c r="M23" s="286"/>
      <c r="N23" s="286"/>
      <c r="O23" s="286"/>
      <c r="P23" s="286"/>
      <c r="Q23" s="286"/>
      <c r="R23" s="286"/>
      <c r="S23" s="286"/>
      <c r="T23" s="286"/>
      <c r="U23" s="286"/>
      <c r="V23" s="286"/>
      <c r="W23" s="286"/>
      <c r="X23" s="286"/>
      <c r="Y23" s="286"/>
      <c r="Z23" s="286"/>
      <c r="AA23" s="286"/>
      <c r="AB23" s="286"/>
      <c r="AC23" s="286"/>
      <c r="AD23" s="36"/>
      <c r="AE23" s="129"/>
      <c r="AG23" s="108"/>
      <c r="AH23" s="158"/>
      <c r="AI23" s="108"/>
      <c r="AJ23" s="108"/>
      <c r="AK23" s="108"/>
      <c r="BB23" s="159"/>
    </row>
    <row r="24" spans="1:54" s="134" customFormat="1" x14ac:dyDescent="0.25">
      <c r="A24" s="129"/>
      <c r="B24" s="35"/>
      <c r="C24" s="285"/>
      <c r="D24" s="285"/>
      <c r="E24" s="285"/>
      <c r="F24" s="285"/>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36"/>
      <c r="AE24" s="129"/>
      <c r="AG24" s="108"/>
      <c r="AH24" s="158"/>
      <c r="AI24" s="108"/>
      <c r="AJ24" s="108"/>
      <c r="AK24" s="108"/>
      <c r="BB24" s="159"/>
    </row>
    <row r="25" spans="1:54" s="161" customFormat="1" ht="5.25" x14ac:dyDescent="0.25">
      <c r="A25" s="160"/>
      <c r="B25" s="37"/>
      <c r="C25" s="289"/>
      <c r="D25" s="289"/>
      <c r="E25" s="289"/>
      <c r="F25" s="289"/>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38"/>
      <c r="AE25" s="160"/>
      <c r="AG25" s="162"/>
      <c r="AH25" s="163"/>
      <c r="AI25" s="162"/>
      <c r="AJ25" s="162"/>
      <c r="AK25" s="162"/>
      <c r="BB25" s="164"/>
    </row>
    <row r="26" spans="1:54" s="161" customFormat="1" ht="36" customHeight="1" x14ac:dyDescent="0.25">
      <c r="A26" s="160"/>
      <c r="B26" s="37"/>
      <c r="C26" s="303" t="s">
        <v>531</v>
      </c>
      <c r="D26" s="303"/>
      <c r="E26" s="303"/>
      <c r="F26" s="303"/>
      <c r="G26" s="303"/>
      <c r="H26" s="303"/>
      <c r="I26" s="303"/>
      <c r="J26" s="303"/>
      <c r="K26" s="303"/>
      <c r="L26" s="303"/>
      <c r="M26" s="265"/>
      <c r="N26" s="265"/>
      <c r="O26" s="265"/>
      <c r="P26" s="265"/>
      <c r="Q26" s="265"/>
      <c r="R26" s="265"/>
      <c r="S26" s="265"/>
      <c r="T26" s="265"/>
      <c r="U26" s="265"/>
      <c r="V26" s="265"/>
      <c r="W26" s="265"/>
      <c r="X26" s="265"/>
      <c r="Y26" s="265"/>
      <c r="Z26" s="265"/>
      <c r="AA26" s="265"/>
      <c r="AB26" s="265"/>
      <c r="AC26" s="265"/>
      <c r="AD26" s="38"/>
      <c r="AE26" s="160"/>
      <c r="AG26" s="162"/>
      <c r="AH26" s="163"/>
      <c r="AI26" s="162"/>
      <c r="AJ26" s="162"/>
      <c r="AK26" s="162"/>
      <c r="BB26" s="164"/>
    </row>
    <row r="27" spans="1:54" s="134" customFormat="1" ht="24" customHeight="1" x14ac:dyDescent="0.25">
      <c r="A27" s="129"/>
      <c r="B27" s="35"/>
      <c r="C27" s="298" t="s">
        <v>32</v>
      </c>
      <c r="D27" s="298"/>
      <c r="E27" s="298"/>
      <c r="F27" s="298"/>
      <c r="G27" s="299" t="s">
        <v>544</v>
      </c>
      <c r="H27" s="299"/>
      <c r="I27" s="299"/>
      <c r="J27" s="299"/>
      <c r="K27" s="299"/>
      <c r="L27" s="299"/>
      <c r="M27" s="299"/>
      <c r="N27" s="299"/>
      <c r="O27" s="299"/>
      <c r="P27" s="299"/>
      <c r="Q27" s="299"/>
      <c r="R27" s="299"/>
      <c r="S27" s="299"/>
      <c r="T27" s="299"/>
      <c r="U27" s="299"/>
      <c r="V27" s="299"/>
      <c r="W27" s="299"/>
      <c r="X27" s="299"/>
      <c r="Y27" s="299"/>
      <c r="Z27" s="299"/>
      <c r="AA27" s="299"/>
      <c r="AB27" s="299"/>
      <c r="AC27" s="299"/>
      <c r="AD27" s="36"/>
      <c r="AE27" s="129"/>
      <c r="AG27" s="108"/>
      <c r="AH27" s="158"/>
      <c r="AI27" s="108"/>
      <c r="AJ27" s="108"/>
      <c r="AK27" s="108"/>
      <c r="BB27" s="159"/>
    </row>
    <row r="28" spans="1:54" s="134" customFormat="1" x14ac:dyDescent="0.25">
      <c r="A28" s="129"/>
      <c r="B28" s="35"/>
      <c r="C28" s="285"/>
      <c r="D28" s="285"/>
      <c r="E28" s="285"/>
      <c r="F28" s="285"/>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36"/>
      <c r="AE28" s="129"/>
      <c r="AG28" s="108"/>
      <c r="AH28" s="158"/>
      <c r="AI28" s="108"/>
      <c r="AJ28" s="108"/>
      <c r="AK28" s="108"/>
      <c r="BB28" s="159"/>
    </row>
    <row r="29" spans="1:54" s="134" customFormat="1" x14ac:dyDescent="0.25">
      <c r="A29" s="129"/>
      <c r="B29" s="35"/>
      <c r="C29" s="285"/>
      <c r="D29" s="285"/>
      <c r="E29" s="285"/>
      <c r="F29" s="285"/>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36"/>
      <c r="AE29" s="129"/>
      <c r="AG29" s="108"/>
      <c r="AH29" s="158"/>
      <c r="AI29" s="108"/>
      <c r="AJ29" s="108"/>
      <c r="AK29" s="108"/>
      <c r="BB29" s="159"/>
    </row>
    <row r="30" spans="1:54" s="134" customFormat="1" ht="30" customHeight="1" x14ac:dyDescent="0.25">
      <c r="A30" s="129"/>
      <c r="B30" s="35"/>
      <c r="C30" s="266"/>
      <c r="D30" s="266"/>
      <c r="E30" s="266"/>
      <c r="F30" s="266"/>
      <c r="G30" s="286" t="s">
        <v>309</v>
      </c>
      <c r="H30" s="286"/>
      <c r="I30" s="286"/>
      <c r="J30" s="286"/>
      <c r="K30" s="286"/>
      <c r="L30" s="286"/>
      <c r="M30" s="286"/>
      <c r="N30" s="286"/>
      <c r="O30" s="286"/>
      <c r="P30" s="286"/>
      <c r="Q30" s="286"/>
      <c r="R30" s="286"/>
      <c r="S30" s="286"/>
      <c r="T30" s="286"/>
      <c r="U30" s="286"/>
      <c r="V30" s="286"/>
      <c r="W30" s="286"/>
      <c r="X30" s="286"/>
      <c r="Y30" s="286"/>
      <c r="Z30" s="286"/>
      <c r="AA30" s="286"/>
      <c r="AB30" s="286"/>
      <c r="AC30" s="286"/>
      <c r="AD30" s="36"/>
      <c r="AE30" s="129"/>
      <c r="AG30" s="108"/>
      <c r="AH30" s="158"/>
      <c r="AI30" s="108"/>
      <c r="AJ30" s="108"/>
      <c r="AK30" s="108"/>
      <c r="BB30" s="159"/>
    </row>
    <row r="31" spans="1:54" s="134" customFormat="1" ht="36" customHeight="1" x14ac:dyDescent="0.25">
      <c r="A31" s="129"/>
      <c r="B31" s="35"/>
      <c r="C31" s="288" t="s">
        <v>33</v>
      </c>
      <c r="D31" s="288"/>
      <c r="E31" s="288"/>
      <c r="F31" s="288"/>
      <c r="G31" s="286" t="s">
        <v>455</v>
      </c>
      <c r="H31" s="286"/>
      <c r="I31" s="286"/>
      <c r="J31" s="286"/>
      <c r="K31" s="286"/>
      <c r="L31" s="286"/>
      <c r="M31" s="286"/>
      <c r="N31" s="286"/>
      <c r="O31" s="286"/>
      <c r="P31" s="286"/>
      <c r="Q31" s="286"/>
      <c r="R31" s="286"/>
      <c r="S31" s="286"/>
      <c r="T31" s="286"/>
      <c r="U31" s="286"/>
      <c r="V31" s="286"/>
      <c r="W31" s="286"/>
      <c r="X31" s="286"/>
      <c r="Y31" s="286"/>
      <c r="Z31" s="286"/>
      <c r="AA31" s="286"/>
      <c r="AB31" s="286"/>
      <c r="AC31" s="286"/>
      <c r="AD31" s="36"/>
      <c r="AE31" s="129"/>
      <c r="AG31" s="108"/>
      <c r="AH31" s="158"/>
      <c r="AI31" s="108"/>
      <c r="AJ31" s="108"/>
      <c r="AK31" s="108"/>
      <c r="BB31" s="159"/>
    </row>
    <row r="32" spans="1:54" s="110" customFormat="1" x14ac:dyDescent="0.25">
      <c r="A32" s="165"/>
      <c r="B32" s="39"/>
      <c r="C32" s="288" t="s">
        <v>29</v>
      </c>
      <c r="D32" s="288"/>
      <c r="E32" s="288"/>
      <c r="F32" s="288"/>
      <c r="G32" s="286" t="s">
        <v>545</v>
      </c>
      <c r="H32" s="286"/>
      <c r="I32" s="286"/>
      <c r="J32" s="286"/>
      <c r="K32" s="286"/>
      <c r="L32" s="286"/>
      <c r="M32" s="286"/>
      <c r="N32" s="286"/>
      <c r="O32" s="286"/>
      <c r="P32" s="286"/>
      <c r="Q32" s="286"/>
      <c r="R32" s="286"/>
      <c r="S32" s="286"/>
      <c r="T32" s="286"/>
      <c r="U32" s="286"/>
      <c r="V32" s="286"/>
      <c r="W32" s="286"/>
      <c r="X32" s="286"/>
      <c r="Y32" s="286"/>
      <c r="Z32" s="286"/>
      <c r="AA32" s="286"/>
      <c r="AB32" s="286"/>
      <c r="AC32" s="286"/>
      <c r="AD32" s="40"/>
      <c r="AE32" s="165"/>
      <c r="AG32" s="108"/>
      <c r="AI32" s="166"/>
      <c r="AJ32" s="166"/>
      <c r="AK32" s="166"/>
      <c r="BB32" s="159"/>
    </row>
    <row r="33" spans="1:54" s="112" customFormat="1" ht="15" customHeight="1" x14ac:dyDescent="0.25">
      <c r="A33" s="167"/>
      <c r="B33" s="41"/>
      <c r="C33" s="287"/>
      <c r="D33" s="287"/>
      <c r="E33" s="287"/>
      <c r="F33" s="287"/>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42"/>
      <c r="AE33" s="167"/>
      <c r="AG33" s="162"/>
      <c r="AI33" s="168"/>
      <c r="AJ33" s="168"/>
      <c r="AK33" s="168"/>
      <c r="BB33" s="164"/>
    </row>
    <row r="34" spans="1:54" s="112" customFormat="1" ht="15" customHeight="1" x14ac:dyDescent="0.25">
      <c r="A34" s="167"/>
      <c r="B34" s="41"/>
      <c r="C34" s="305" t="s">
        <v>535</v>
      </c>
      <c r="D34" s="305"/>
      <c r="E34" s="305"/>
      <c r="F34" s="305"/>
      <c r="G34" s="305"/>
      <c r="H34" s="305"/>
      <c r="I34" s="305"/>
      <c r="J34" s="305"/>
      <c r="K34" s="305"/>
      <c r="L34" s="305"/>
      <c r="M34" s="260"/>
      <c r="N34" s="260"/>
      <c r="O34" s="260"/>
      <c r="P34" s="260"/>
      <c r="Q34" s="260"/>
      <c r="R34" s="260"/>
      <c r="S34" s="260"/>
      <c r="T34" s="260"/>
      <c r="U34" s="260"/>
      <c r="V34" s="260"/>
      <c r="W34" s="260"/>
      <c r="X34" s="260"/>
      <c r="Y34" s="260"/>
      <c r="Z34" s="260"/>
      <c r="AA34" s="260"/>
      <c r="AB34" s="260"/>
      <c r="AC34" s="260"/>
      <c r="AD34" s="42"/>
      <c r="AE34" s="167"/>
      <c r="AG34" s="162"/>
      <c r="AI34" s="168"/>
      <c r="AJ34" s="168"/>
      <c r="AK34" s="168"/>
      <c r="BB34" s="164"/>
    </row>
    <row r="35" spans="1:54" s="112" customFormat="1" ht="15" customHeight="1" x14ac:dyDescent="0.25">
      <c r="A35" s="167"/>
      <c r="B35" s="41"/>
      <c r="C35" s="49" t="s">
        <v>546</v>
      </c>
      <c r="D35" s="49"/>
      <c r="E35" s="49"/>
      <c r="F35" s="49"/>
      <c r="G35" s="49"/>
      <c r="H35" s="49"/>
      <c r="I35" s="49"/>
      <c r="J35" s="49"/>
      <c r="K35" s="49"/>
      <c r="L35" s="49"/>
      <c r="M35" s="50"/>
      <c r="N35" s="50"/>
      <c r="O35" s="50"/>
      <c r="P35" s="50"/>
      <c r="Q35" s="50"/>
      <c r="R35" s="50"/>
      <c r="S35" s="50"/>
      <c r="T35" s="50"/>
      <c r="U35" s="50"/>
      <c r="V35" s="50"/>
      <c r="W35" s="50"/>
      <c r="X35" s="50"/>
      <c r="Y35" s="50"/>
      <c r="Z35" s="50"/>
      <c r="AA35" s="50"/>
      <c r="AB35" s="50"/>
      <c r="AC35" s="50"/>
      <c r="AD35" s="42"/>
      <c r="AE35" s="167"/>
      <c r="AG35" s="162"/>
      <c r="AI35" s="168"/>
      <c r="AJ35" s="168"/>
      <c r="AK35" s="168"/>
      <c r="BB35" s="164"/>
    </row>
    <row r="36" spans="1:54" s="112" customFormat="1" ht="15" customHeight="1" x14ac:dyDescent="0.25">
      <c r="A36" s="167"/>
      <c r="B36" s="41"/>
      <c r="C36" s="49"/>
      <c r="D36" s="49"/>
      <c r="E36" s="49"/>
      <c r="F36" s="49"/>
      <c r="G36" s="49"/>
      <c r="H36" s="49"/>
      <c r="I36" s="49"/>
      <c r="J36" s="49"/>
      <c r="K36" s="49"/>
      <c r="L36" s="49"/>
      <c r="M36" s="50"/>
      <c r="N36" s="50"/>
      <c r="O36" s="50"/>
      <c r="P36" s="50"/>
      <c r="Q36" s="50"/>
      <c r="R36" s="50"/>
      <c r="S36" s="50"/>
      <c r="T36" s="50"/>
      <c r="U36" s="50"/>
      <c r="V36" s="50"/>
      <c r="W36" s="50"/>
      <c r="X36" s="50"/>
      <c r="Y36" s="50"/>
      <c r="Z36" s="50"/>
      <c r="AA36" s="50"/>
      <c r="AB36" s="50"/>
      <c r="AC36" s="50"/>
      <c r="AD36" s="42"/>
      <c r="AE36" s="167"/>
      <c r="AG36" s="162"/>
      <c r="AI36" s="168"/>
      <c r="AJ36" s="168"/>
      <c r="AK36" s="168"/>
      <c r="BB36" s="164"/>
    </row>
    <row r="37" spans="1:54" s="112" customFormat="1" ht="15" customHeight="1" x14ac:dyDescent="0.25">
      <c r="A37" s="167"/>
      <c r="B37" s="41"/>
      <c r="C37" s="49"/>
      <c r="D37" s="49"/>
      <c r="E37" s="49"/>
      <c r="F37" s="49"/>
      <c r="G37" s="49"/>
      <c r="H37" s="49"/>
      <c r="I37" s="49"/>
      <c r="J37" s="49"/>
      <c r="K37" s="49"/>
      <c r="L37" s="49"/>
      <c r="M37" s="50"/>
      <c r="N37" s="50"/>
      <c r="O37" s="50"/>
      <c r="P37" s="50"/>
      <c r="Q37" s="50"/>
      <c r="R37" s="50"/>
      <c r="S37" s="50"/>
      <c r="T37" s="50"/>
      <c r="U37" s="50"/>
      <c r="V37" s="50"/>
      <c r="W37" s="50"/>
      <c r="X37" s="50"/>
      <c r="Y37" s="50"/>
      <c r="Z37" s="50"/>
      <c r="AA37" s="50"/>
      <c r="AB37" s="50"/>
      <c r="AC37" s="50"/>
      <c r="AD37" s="42"/>
      <c r="AE37" s="167"/>
      <c r="AG37" s="162"/>
      <c r="AI37" s="168"/>
      <c r="AJ37" s="168"/>
      <c r="AK37" s="168"/>
      <c r="BB37" s="164"/>
    </row>
    <row r="38" spans="1:54" s="112" customFormat="1" ht="15" customHeight="1" x14ac:dyDescent="0.25">
      <c r="A38" s="167"/>
      <c r="B38" s="41"/>
      <c r="C38" s="49"/>
      <c r="D38" s="49"/>
      <c r="E38" s="49"/>
      <c r="F38" s="49"/>
      <c r="G38" s="49"/>
      <c r="H38" s="49"/>
      <c r="I38" s="49"/>
      <c r="J38" s="49"/>
      <c r="K38" s="49"/>
      <c r="L38" s="49"/>
      <c r="M38" s="50"/>
      <c r="N38" s="50"/>
      <c r="O38" s="50"/>
      <c r="P38" s="50"/>
      <c r="Q38" s="50"/>
      <c r="R38" s="50"/>
      <c r="S38" s="50"/>
      <c r="T38" s="50"/>
      <c r="U38" s="50"/>
      <c r="V38" s="50"/>
      <c r="W38" s="50"/>
      <c r="X38" s="50"/>
      <c r="Y38" s="50"/>
      <c r="Z38" s="50"/>
      <c r="AA38" s="50"/>
      <c r="AB38" s="50"/>
      <c r="AC38" s="50"/>
      <c r="AD38" s="42"/>
      <c r="AE38" s="167"/>
      <c r="AG38" s="162"/>
      <c r="AI38" s="168"/>
      <c r="AJ38" s="168"/>
      <c r="AK38" s="168"/>
      <c r="BB38" s="164"/>
    </row>
    <row r="39" spans="1:54" s="112" customFormat="1" ht="15" customHeight="1" x14ac:dyDescent="0.25">
      <c r="A39" s="167"/>
      <c r="B39" s="41"/>
      <c r="C39" s="49"/>
      <c r="D39" s="49"/>
      <c r="E39" s="49"/>
      <c r="F39" s="49"/>
      <c r="G39" s="49"/>
      <c r="H39" s="49"/>
      <c r="I39" s="49"/>
      <c r="J39" s="49"/>
      <c r="K39" s="49"/>
      <c r="L39" s="49"/>
      <c r="M39" s="50"/>
      <c r="N39" s="50"/>
      <c r="O39" s="50"/>
      <c r="P39" s="50"/>
      <c r="Q39" s="50"/>
      <c r="R39" s="50"/>
      <c r="S39" s="50"/>
      <c r="T39" s="50"/>
      <c r="U39" s="50"/>
      <c r="V39" s="50"/>
      <c r="W39" s="50"/>
      <c r="X39" s="50"/>
      <c r="Y39" s="50"/>
      <c r="Z39" s="50"/>
      <c r="AA39" s="50"/>
      <c r="AB39" s="50"/>
      <c r="AC39" s="50"/>
      <c r="AD39" s="42"/>
      <c r="AE39" s="167"/>
      <c r="AG39" s="162"/>
      <c r="AI39" s="168"/>
      <c r="AJ39" s="168"/>
      <c r="AK39" s="168"/>
      <c r="BB39" s="164"/>
    </row>
    <row r="40" spans="1:54" s="112" customFormat="1" ht="15" customHeight="1" x14ac:dyDescent="0.25">
      <c r="A40" s="167"/>
      <c r="B40" s="41"/>
      <c r="C40" s="49"/>
      <c r="D40" s="49"/>
      <c r="E40" s="49"/>
      <c r="F40" s="49"/>
      <c r="G40" s="49"/>
      <c r="H40" s="49"/>
      <c r="I40" s="49"/>
      <c r="J40" s="49"/>
      <c r="K40" s="49"/>
      <c r="L40" s="49"/>
      <c r="M40" s="50"/>
      <c r="N40" s="50"/>
      <c r="O40" s="50"/>
      <c r="P40" s="50"/>
      <c r="Q40" s="50"/>
      <c r="R40" s="50"/>
      <c r="S40" s="50"/>
      <c r="T40" s="50"/>
      <c r="U40" s="50"/>
      <c r="V40" s="50"/>
      <c r="W40" s="50"/>
      <c r="X40" s="50"/>
      <c r="Y40" s="50"/>
      <c r="Z40" s="50"/>
      <c r="AA40" s="50"/>
      <c r="AB40" s="50"/>
      <c r="AC40" s="50"/>
      <c r="AD40" s="42"/>
      <c r="AE40" s="167"/>
      <c r="AG40" s="162"/>
      <c r="AI40" s="168"/>
      <c r="AJ40" s="168"/>
      <c r="AK40" s="168"/>
      <c r="BB40" s="164"/>
    </row>
    <row r="41" spans="1:54" s="112" customFormat="1" ht="15" customHeight="1" x14ac:dyDescent="0.25">
      <c r="A41" s="167"/>
      <c r="B41" s="41"/>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42"/>
      <c r="AE41" s="167"/>
      <c r="AG41" s="162"/>
      <c r="AI41" s="168"/>
      <c r="AJ41" s="168"/>
      <c r="AK41" s="168"/>
      <c r="BB41" s="164"/>
    </row>
    <row r="42" spans="1:54" s="112" customFormat="1" ht="15" customHeight="1" x14ac:dyDescent="0.25">
      <c r="A42" s="167"/>
      <c r="B42" s="41"/>
      <c r="C42" s="49"/>
      <c r="D42" s="49"/>
      <c r="E42" s="49"/>
      <c r="F42" s="49"/>
      <c r="G42" s="49"/>
      <c r="H42" s="49"/>
      <c r="I42" s="49"/>
      <c r="J42" s="49"/>
      <c r="K42" s="49"/>
      <c r="L42" s="49"/>
      <c r="M42" s="50"/>
      <c r="N42" s="50"/>
      <c r="O42" s="50"/>
      <c r="P42" s="50"/>
      <c r="Q42" s="50"/>
      <c r="R42" s="50"/>
      <c r="S42" s="50"/>
      <c r="T42" s="50"/>
      <c r="U42" s="50"/>
      <c r="V42" s="50"/>
      <c r="W42" s="50"/>
      <c r="X42" s="50"/>
      <c r="Y42" s="50"/>
      <c r="Z42" s="50"/>
      <c r="AA42" s="50"/>
      <c r="AB42" s="50"/>
      <c r="AC42" s="50"/>
      <c r="AD42" s="42"/>
      <c r="AE42" s="167"/>
      <c r="AG42" s="162"/>
      <c r="AI42" s="168"/>
      <c r="AJ42" s="168"/>
      <c r="AK42" s="168"/>
      <c r="BB42" s="164"/>
    </row>
    <row r="43" spans="1:54" s="112" customFormat="1" ht="15" customHeight="1" x14ac:dyDescent="0.25">
      <c r="A43" s="167"/>
      <c r="B43" s="41"/>
      <c r="C43" s="49"/>
      <c r="D43" s="49"/>
      <c r="E43" s="49"/>
      <c r="F43" s="49"/>
      <c r="G43" s="49"/>
      <c r="H43" s="49"/>
      <c r="I43" s="49"/>
      <c r="J43" s="49"/>
      <c r="K43" s="49"/>
      <c r="L43" s="49"/>
      <c r="M43" s="50"/>
      <c r="N43" s="50"/>
      <c r="O43" s="50"/>
      <c r="P43" s="50"/>
      <c r="Q43" s="50"/>
      <c r="R43" s="50"/>
      <c r="S43" s="50"/>
      <c r="T43" s="50"/>
      <c r="U43" s="50"/>
      <c r="V43" s="50"/>
      <c r="W43" s="50"/>
      <c r="X43" s="50"/>
      <c r="Y43" s="50"/>
      <c r="Z43" s="50"/>
      <c r="AA43" s="50"/>
      <c r="AB43" s="50"/>
      <c r="AC43" s="50"/>
      <c r="AD43" s="42"/>
      <c r="AE43" s="167"/>
      <c r="AG43" s="162"/>
      <c r="AI43" s="168"/>
      <c r="AJ43" s="168"/>
      <c r="AK43" s="168"/>
      <c r="BB43" s="164"/>
    </row>
    <row r="44" spans="1:54" s="112" customFormat="1" ht="15" customHeight="1" x14ac:dyDescent="0.25">
      <c r="A44" s="167"/>
      <c r="B44" s="41"/>
      <c r="C44" s="49"/>
      <c r="D44" s="49"/>
      <c r="E44" s="49"/>
      <c r="F44" s="49"/>
      <c r="G44" s="49"/>
      <c r="H44" s="49"/>
      <c r="I44" s="49"/>
      <c r="J44" s="49"/>
      <c r="K44" s="49"/>
      <c r="L44" s="49"/>
      <c r="M44" s="50"/>
      <c r="N44" s="50"/>
      <c r="O44" s="50"/>
      <c r="P44" s="50"/>
      <c r="Q44" s="50"/>
      <c r="R44" s="50"/>
      <c r="S44" s="50"/>
      <c r="T44" s="50"/>
      <c r="U44" s="50"/>
      <c r="V44" s="50"/>
      <c r="W44" s="50"/>
      <c r="X44" s="50"/>
      <c r="Y44" s="50"/>
      <c r="Z44" s="50"/>
      <c r="AA44" s="50"/>
      <c r="AB44" s="50"/>
      <c r="AC44" s="50"/>
      <c r="AD44" s="42"/>
      <c r="AE44" s="167"/>
      <c r="AG44" s="162"/>
      <c r="AI44" s="168"/>
      <c r="AJ44" s="168"/>
      <c r="AK44" s="168"/>
      <c r="BB44" s="164"/>
    </row>
    <row r="45" spans="1:54" s="112" customFormat="1" ht="15" customHeight="1" x14ac:dyDescent="0.25">
      <c r="A45" s="167"/>
      <c r="B45" s="41"/>
      <c r="C45" s="49"/>
      <c r="D45" s="49"/>
      <c r="E45" s="49"/>
      <c r="F45" s="49"/>
      <c r="G45" s="49"/>
      <c r="H45" s="49"/>
      <c r="I45" s="49"/>
      <c r="J45" s="49"/>
      <c r="K45" s="49"/>
      <c r="L45" s="49"/>
      <c r="M45" s="50"/>
      <c r="N45" s="50"/>
      <c r="O45" s="50"/>
      <c r="P45" s="50"/>
      <c r="Q45" s="50"/>
      <c r="R45" s="50"/>
      <c r="S45" s="50"/>
      <c r="T45" s="50"/>
      <c r="U45" s="50"/>
      <c r="V45" s="50"/>
      <c r="W45" s="50"/>
      <c r="X45" s="50"/>
      <c r="Y45" s="50"/>
      <c r="Z45" s="50"/>
      <c r="AA45" s="50"/>
      <c r="AB45" s="50"/>
      <c r="AC45" s="50"/>
      <c r="AD45" s="42"/>
      <c r="AE45" s="167"/>
      <c r="AG45" s="162"/>
      <c r="AI45" s="168"/>
      <c r="AJ45" s="168"/>
      <c r="AK45" s="168"/>
      <c r="BB45" s="164"/>
    </row>
    <row r="46" spans="1:54" s="112" customFormat="1" ht="21" customHeight="1" x14ac:dyDescent="0.25">
      <c r="A46" s="167"/>
      <c r="B46" s="41"/>
      <c r="C46" s="58" t="s">
        <v>311</v>
      </c>
      <c r="D46" s="49"/>
      <c r="E46" s="49"/>
      <c r="F46" s="49"/>
      <c r="G46" s="49"/>
      <c r="H46" s="49"/>
      <c r="I46" s="49"/>
      <c r="J46" s="49"/>
      <c r="K46" s="49"/>
      <c r="L46" s="49"/>
      <c r="M46" s="50"/>
      <c r="N46" s="50"/>
      <c r="O46" s="50"/>
      <c r="P46" s="50"/>
      <c r="Q46" s="50"/>
      <c r="R46" s="50"/>
      <c r="S46" s="50"/>
      <c r="T46" s="50"/>
      <c r="U46" s="50"/>
      <c r="V46" s="50"/>
      <c r="W46" s="50"/>
      <c r="X46" s="50"/>
      <c r="Y46" s="50"/>
      <c r="Z46" s="50"/>
      <c r="AA46" s="50"/>
      <c r="AB46" s="50"/>
      <c r="AC46" s="50"/>
      <c r="AD46" s="42"/>
      <c r="AE46" s="167"/>
      <c r="AG46" s="162"/>
      <c r="AI46" s="168"/>
      <c r="AJ46" s="168"/>
      <c r="AK46" s="168"/>
      <c r="BB46" s="164"/>
    </row>
    <row r="47" spans="1:54" s="112" customFormat="1" ht="15" hidden="1" customHeight="1" x14ac:dyDescent="0.25">
      <c r="A47" s="167"/>
      <c r="B47" s="41"/>
      <c r="C47" s="52"/>
      <c r="D47" s="52"/>
      <c r="E47" s="52"/>
      <c r="F47" s="52"/>
      <c r="G47" s="53"/>
      <c r="H47" s="53"/>
      <c r="I47" s="53"/>
      <c r="J47" s="53"/>
      <c r="K47" s="53"/>
      <c r="L47" s="53"/>
      <c r="M47" s="53"/>
      <c r="N47" s="53"/>
      <c r="O47" s="53"/>
      <c r="P47" s="53"/>
      <c r="Q47" s="53"/>
      <c r="R47" s="53"/>
      <c r="S47" s="53"/>
      <c r="T47" s="53"/>
      <c r="U47" s="53"/>
      <c r="V47" s="53"/>
      <c r="W47" s="53"/>
      <c r="X47" s="53"/>
      <c r="Y47" s="53"/>
      <c r="Z47" s="53"/>
      <c r="AA47" s="53"/>
      <c r="AB47" s="53"/>
      <c r="AC47" s="53"/>
      <c r="AD47" s="42"/>
      <c r="AE47" s="167"/>
      <c r="AG47" s="162"/>
      <c r="AI47" s="168"/>
      <c r="AJ47" s="168"/>
      <c r="AK47" s="168"/>
      <c r="BB47" s="164"/>
    </row>
    <row r="48" spans="1:54" s="112" customFormat="1" ht="15" hidden="1" customHeight="1" x14ac:dyDescent="0.25">
      <c r="A48" s="167"/>
      <c r="B48" s="41"/>
      <c r="C48" s="52"/>
      <c r="D48" s="52"/>
      <c r="E48" s="52"/>
      <c r="F48" s="52"/>
      <c r="G48" s="53"/>
      <c r="H48" s="53"/>
      <c r="I48" s="53"/>
      <c r="J48" s="53"/>
      <c r="K48" s="53"/>
      <c r="L48" s="53"/>
      <c r="M48" s="53"/>
      <c r="N48" s="53"/>
      <c r="O48" s="53"/>
      <c r="P48" s="53"/>
      <c r="Q48" s="53"/>
      <c r="R48" s="53"/>
      <c r="S48" s="53"/>
      <c r="T48" s="53"/>
      <c r="U48" s="53"/>
      <c r="V48" s="53"/>
      <c r="W48" s="53"/>
      <c r="X48" s="53"/>
      <c r="Y48" s="53"/>
      <c r="Z48" s="53"/>
      <c r="AA48" s="53"/>
      <c r="AB48" s="53"/>
      <c r="AC48" s="53"/>
      <c r="AD48" s="42"/>
      <c r="AE48" s="167"/>
      <c r="AG48" s="162"/>
      <c r="AI48" s="168"/>
      <c r="AJ48" s="168"/>
      <c r="AK48" s="168"/>
      <c r="BB48" s="164"/>
    </row>
    <row r="49" spans="1:54" s="112" customFormat="1" ht="15" customHeight="1" x14ac:dyDescent="0.25">
      <c r="A49" s="167"/>
      <c r="B49" s="41"/>
      <c r="C49" s="52"/>
      <c r="D49" s="52"/>
      <c r="E49" s="52"/>
      <c r="F49" s="52"/>
      <c r="G49" s="54">
        <v>2</v>
      </c>
      <c r="H49" s="301" t="s">
        <v>303</v>
      </c>
      <c r="I49" s="301"/>
      <c r="J49" s="301"/>
      <c r="K49" s="301"/>
      <c r="L49" s="301"/>
      <c r="M49" s="301"/>
      <c r="N49" s="301"/>
      <c r="O49" s="301"/>
      <c r="P49" s="301"/>
      <c r="Q49" s="301"/>
      <c r="R49" s="301"/>
      <c r="S49" s="301"/>
      <c r="T49" s="301"/>
      <c r="U49" s="301"/>
      <c r="V49" s="301"/>
      <c r="W49" s="301"/>
      <c r="X49" s="301"/>
      <c r="Y49" s="301"/>
      <c r="Z49" s="301"/>
      <c r="AA49" s="301"/>
      <c r="AB49" s="301"/>
      <c r="AC49" s="301"/>
      <c r="AD49" s="42"/>
      <c r="AE49" s="167"/>
      <c r="AG49" s="162"/>
      <c r="AI49" s="168"/>
      <c r="AJ49" s="168"/>
      <c r="AK49" s="168"/>
      <c r="BB49" s="164"/>
    </row>
    <row r="50" spans="1:54" s="112" customFormat="1" ht="15" customHeight="1" x14ac:dyDescent="0.25">
      <c r="A50" s="167"/>
      <c r="B50" s="41"/>
      <c r="C50" s="52"/>
      <c r="D50" s="52"/>
      <c r="E50" s="52"/>
      <c r="F50" s="52"/>
      <c r="G50" s="53"/>
      <c r="H50" s="53"/>
      <c r="I50" s="53"/>
      <c r="J50" s="53"/>
      <c r="K50" s="53"/>
      <c r="L50" s="53"/>
      <c r="M50" s="53"/>
      <c r="N50" s="53"/>
      <c r="O50" s="53"/>
      <c r="P50" s="53"/>
      <c r="Q50" s="53"/>
      <c r="R50" s="53"/>
      <c r="S50" s="53"/>
      <c r="T50" s="53"/>
      <c r="U50" s="53"/>
      <c r="V50" s="53"/>
      <c r="W50" s="53"/>
      <c r="X50" s="53"/>
      <c r="Y50" s="53"/>
      <c r="Z50" s="53"/>
      <c r="AA50" s="53"/>
      <c r="AB50" s="53"/>
      <c r="AC50" s="53"/>
      <c r="AD50" s="42"/>
      <c r="AE50" s="167"/>
      <c r="AG50" s="162"/>
      <c r="AI50" s="168"/>
      <c r="AJ50" s="168"/>
      <c r="AK50" s="168"/>
      <c r="BB50" s="164"/>
    </row>
    <row r="51" spans="1:54" s="112" customFormat="1" ht="15" customHeight="1" x14ac:dyDescent="0.25">
      <c r="A51" s="167"/>
      <c r="B51" s="41"/>
      <c r="C51" s="302" t="s">
        <v>543</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51"/>
      <c r="AD51" s="42"/>
      <c r="AE51" s="167"/>
      <c r="AG51" s="162"/>
      <c r="AI51" s="168"/>
      <c r="AJ51" s="168"/>
      <c r="AK51" s="168"/>
      <c r="BB51" s="164"/>
    </row>
    <row r="52" spans="1:54" s="112" customFormat="1" ht="15.75" customHeight="1" x14ac:dyDescent="0.25">
      <c r="A52" s="167"/>
      <c r="B52" s="41"/>
      <c r="C52" s="302" t="s">
        <v>310</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51"/>
      <c r="AD52" s="42"/>
      <c r="AE52" s="167"/>
      <c r="AG52" s="162"/>
      <c r="AI52" s="168"/>
      <c r="AJ52" s="168"/>
      <c r="AK52" s="168"/>
      <c r="BB52" s="164"/>
    </row>
    <row r="53" spans="1:54" s="167" customFormat="1" ht="15.75" customHeight="1" x14ac:dyDescent="0.25">
      <c r="B53" s="41"/>
      <c r="C53" s="57" t="s">
        <v>312</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60"/>
      <c r="AD53" s="42"/>
      <c r="AG53" s="169"/>
      <c r="AI53" s="62"/>
      <c r="AJ53" s="62"/>
      <c r="AK53" s="62"/>
      <c r="BB53" s="265"/>
    </row>
    <row r="54" spans="1:54" s="112" customFormat="1" ht="15.75" customHeight="1" x14ac:dyDescent="0.25">
      <c r="A54" s="167"/>
      <c r="B54" s="41"/>
      <c r="C54" s="55" t="s">
        <v>537</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6"/>
      <c r="AD54" s="42"/>
      <c r="AE54" s="167"/>
      <c r="AG54" s="162"/>
      <c r="AI54" s="168"/>
      <c r="AJ54" s="168"/>
      <c r="AK54" s="168"/>
      <c r="BB54" s="164"/>
    </row>
    <row r="55" spans="1:54" s="112" customFormat="1" ht="15.75" customHeight="1" x14ac:dyDescent="0.25">
      <c r="A55" s="167"/>
      <c r="B55" s="41"/>
      <c r="C55" s="55"/>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6"/>
      <c r="AD55" s="42"/>
      <c r="AE55" s="167"/>
      <c r="AG55" s="162"/>
      <c r="AI55" s="168"/>
      <c r="AJ55" s="168"/>
      <c r="AK55" s="168"/>
      <c r="BB55" s="164"/>
    </row>
    <row r="56" spans="1:54" s="112" customFormat="1" ht="15.75" customHeight="1" x14ac:dyDescent="0.25">
      <c r="A56" s="167"/>
      <c r="B56" s="41"/>
      <c r="C56" s="55"/>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6"/>
      <c r="AD56" s="42"/>
      <c r="AE56" s="167"/>
      <c r="AG56" s="162"/>
      <c r="AI56" s="168"/>
      <c r="AJ56" s="168"/>
      <c r="AK56" s="168"/>
      <c r="BB56" s="164"/>
    </row>
    <row r="57" spans="1:54" s="112" customFormat="1" ht="15.75" customHeight="1" x14ac:dyDescent="0.25">
      <c r="A57" s="167"/>
      <c r="B57" s="41"/>
      <c r="C57" s="55"/>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6"/>
      <c r="AD57" s="42"/>
      <c r="AE57" s="167"/>
      <c r="AG57" s="162"/>
      <c r="AI57" s="168"/>
      <c r="AJ57" s="168"/>
      <c r="AK57" s="168"/>
      <c r="BB57" s="164"/>
    </row>
    <row r="58" spans="1:54" s="112" customFormat="1" ht="15.75" customHeight="1" x14ac:dyDescent="0.25">
      <c r="A58" s="167"/>
      <c r="B58" s="41"/>
      <c r="C58" s="55"/>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6"/>
      <c r="AD58" s="42"/>
      <c r="AE58" s="167"/>
      <c r="AG58" s="162"/>
      <c r="AI58" s="168"/>
      <c r="AJ58" s="168"/>
      <c r="AK58" s="168"/>
      <c r="BB58" s="164"/>
    </row>
    <row r="59" spans="1:54" s="112" customFormat="1" ht="15.75" customHeight="1" x14ac:dyDescent="0.25">
      <c r="A59" s="167"/>
      <c r="B59" s="41"/>
      <c r="C59" s="55"/>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6"/>
      <c r="AD59" s="42"/>
      <c r="AE59" s="167"/>
      <c r="AG59" s="162"/>
      <c r="AI59" s="168"/>
      <c r="AJ59" s="168"/>
      <c r="AK59" s="168"/>
      <c r="BB59" s="164"/>
    </row>
    <row r="60" spans="1:54" s="112" customFormat="1" ht="15.75" customHeight="1" x14ac:dyDescent="0.25">
      <c r="A60" s="167"/>
      <c r="B60" s="41"/>
      <c r="C60" s="55"/>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6"/>
      <c r="AD60" s="42"/>
      <c r="AE60" s="167"/>
      <c r="AG60" s="162"/>
      <c r="AI60" s="168"/>
      <c r="AJ60" s="168"/>
      <c r="AK60" s="168"/>
      <c r="BB60" s="164"/>
    </row>
    <row r="61" spans="1:54" s="112" customFormat="1" ht="15.75" customHeight="1" x14ac:dyDescent="0.25">
      <c r="A61" s="167"/>
      <c r="B61" s="41"/>
      <c r="C61" s="55"/>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6"/>
      <c r="AD61" s="42"/>
      <c r="AE61" s="167"/>
      <c r="AG61" s="162"/>
      <c r="AI61" s="168"/>
      <c r="AJ61" s="168"/>
      <c r="AK61" s="168"/>
      <c r="BB61" s="164"/>
    </row>
    <row r="62" spans="1:54" s="112" customFormat="1" ht="15.75" customHeight="1" x14ac:dyDescent="0.25">
      <c r="A62" s="167"/>
      <c r="B62" s="41"/>
      <c r="C62" s="55"/>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6"/>
      <c r="AD62" s="42"/>
      <c r="AE62" s="167"/>
      <c r="AG62" s="162"/>
      <c r="AI62" s="168"/>
      <c r="AJ62" s="168"/>
      <c r="AK62" s="168"/>
      <c r="BB62" s="164"/>
    </row>
    <row r="63" spans="1:54" s="112" customFormat="1" ht="15.75" customHeight="1" x14ac:dyDescent="0.25">
      <c r="A63" s="167"/>
      <c r="B63" s="41"/>
      <c r="C63" s="5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6"/>
      <c r="AD63" s="42"/>
      <c r="AE63" s="167"/>
      <c r="AG63" s="162"/>
      <c r="AI63" s="168"/>
      <c r="AJ63" s="168"/>
      <c r="AK63" s="168"/>
      <c r="BB63" s="164"/>
    </row>
    <row r="64" spans="1:54" s="112" customFormat="1" ht="15.75" customHeight="1" x14ac:dyDescent="0.25">
      <c r="A64" s="167"/>
      <c r="B64" s="41"/>
      <c r="C64" s="5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6"/>
      <c r="AD64" s="42"/>
      <c r="AE64" s="167"/>
      <c r="AG64" s="162"/>
      <c r="AI64" s="168"/>
      <c r="AJ64" s="168"/>
      <c r="AK64" s="168"/>
      <c r="BB64" s="164"/>
    </row>
    <row r="65" spans="1:54" s="112" customFormat="1" ht="15.75" customHeight="1" x14ac:dyDescent="0.25">
      <c r="A65" s="167"/>
      <c r="B65" s="41"/>
      <c r="C65" s="5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6"/>
      <c r="AD65" s="42"/>
      <c r="AE65" s="167"/>
      <c r="AG65" s="162"/>
      <c r="AI65" s="168"/>
      <c r="AJ65" s="168"/>
      <c r="AK65" s="168"/>
      <c r="BB65" s="164"/>
    </row>
    <row r="66" spans="1:54" s="112" customFormat="1" ht="15.75" customHeight="1" x14ac:dyDescent="0.25">
      <c r="A66" s="167"/>
      <c r="B66" s="41"/>
      <c r="C66" s="5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6"/>
      <c r="AD66" s="42"/>
      <c r="AE66" s="167"/>
      <c r="AG66" s="162"/>
      <c r="AI66" s="168"/>
      <c r="AJ66" s="168"/>
      <c r="AK66" s="168"/>
      <c r="BB66" s="164"/>
    </row>
    <row r="67" spans="1:54" s="112" customFormat="1" ht="15.75" customHeight="1" x14ac:dyDescent="0.25">
      <c r="A67" s="167"/>
      <c r="B67" s="41"/>
      <c r="C67" s="5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6"/>
      <c r="AD67" s="42"/>
      <c r="AE67" s="167"/>
      <c r="AG67" s="162"/>
      <c r="AI67" s="168"/>
      <c r="AJ67" s="168"/>
      <c r="AK67" s="168"/>
      <c r="BB67" s="164"/>
    </row>
    <row r="68" spans="1:54" s="112" customFormat="1" ht="15.75" customHeight="1" x14ac:dyDescent="0.25">
      <c r="A68" s="167"/>
      <c r="B68" s="41"/>
      <c r="C68" s="55"/>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6"/>
      <c r="AD68" s="42"/>
      <c r="AE68" s="167"/>
      <c r="AG68" s="162"/>
      <c r="AI68" s="168"/>
      <c r="AJ68" s="168"/>
      <c r="AK68" s="168"/>
      <c r="BB68" s="164"/>
    </row>
    <row r="69" spans="1:54" s="112" customFormat="1" ht="15.75" customHeight="1" x14ac:dyDescent="0.25">
      <c r="A69" s="167"/>
      <c r="B69" s="41"/>
      <c r="C69" s="55"/>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6"/>
      <c r="AD69" s="42"/>
      <c r="AE69" s="167"/>
      <c r="AG69" s="162"/>
      <c r="AI69" s="168"/>
      <c r="AJ69" s="168"/>
      <c r="AK69" s="168"/>
      <c r="BB69" s="164"/>
    </row>
    <row r="70" spans="1:54" s="112" customFormat="1" ht="15.75" customHeight="1" x14ac:dyDescent="0.25">
      <c r="A70" s="167"/>
      <c r="B70" s="41"/>
      <c r="C70" s="55"/>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6"/>
      <c r="AD70" s="42"/>
      <c r="AE70" s="167"/>
      <c r="AG70" s="162"/>
      <c r="AI70" s="168"/>
      <c r="AJ70" s="168"/>
      <c r="AK70" s="168"/>
      <c r="BB70" s="164"/>
    </row>
    <row r="71" spans="1:54" s="112" customFormat="1" ht="15.75" customHeight="1" x14ac:dyDescent="0.25">
      <c r="A71" s="167"/>
      <c r="B71" s="41"/>
      <c r="C71" s="55"/>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6"/>
      <c r="AD71" s="42"/>
      <c r="AE71" s="167"/>
      <c r="AG71" s="162"/>
      <c r="AI71" s="168"/>
      <c r="AJ71" s="168"/>
      <c r="AK71" s="168"/>
      <c r="BB71" s="164"/>
    </row>
    <row r="72" spans="1:54" s="112" customFormat="1" ht="15.75" customHeight="1" x14ac:dyDescent="0.25">
      <c r="A72" s="167"/>
      <c r="B72" s="41"/>
      <c r="C72" s="55"/>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6"/>
      <c r="AD72" s="42"/>
      <c r="AE72" s="167"/>
      <c r="AG72" s="162"/>
      <c r="AI72" s="168"/>
      <c r="AJ72" s="168"/>
      <c r="AK72" s="168"/>
      <c r="BB72" s="164"/>
    </row>
    <row r="73" spans="1:54" s="112" customFormat="1" ht="15.75" customHeight="1" x14ac:dyDescent="0.25">
      <c r="A73" s="167"/>
      <c r="B73" s="41"/>
      <c r="C73" s="55"/>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6"/>
      <c r="AD73" s="42"/>
      <c r="AE73" s="167"/>
      <c r="AG73" s="162"/>
      <c r="AI73" s="168"/>
      <c r="AJ73" s="168"/>
      <c r="AK73" s="168"/>
      <c r="BB73" s="164"/>
    </row>
    <row r="74" spans="1:54" s="112" customFormat="1" ht="15.75" customHeight="1" x14ac:dyDescent="0.25">
      <c r="A74" s="167"/>
      <c r="B74" s="41"/>
      <c r="C74" s="55"/>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6"/>
      <c r="AD74" s="42"/>
      <c r="AE74" s="167"/>
      <c r="AG74" s="162"/>
      <c r="AI74" s="168"/>
      <c r="AJ74" s="168"/>
      <c r="AK74" s="168"/>
      <c r="BB74" s="164"/>
    </row>
    <row r="75" spans="1:54" s="112" customFormat="1" ht="15.75" customHeight="1" x14ac:dyDescent="0.25">
      <c r="A75" s="167"/>
      <c r="B75" s="41"/>
      <c r="C75" s="55"/>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6"/>
      <c r="AD75" s="42"/>
      <c r="AE75" s="167"/>
      <c r="AG75" s="162"/>
      <c r="AI75" s="168"/>
      <c r="AJ75" s="168"/>
      <c r="AK75" s="168"/>
      <c r="BB75" s="164"/>
    </row>
    <row r="76" spans="1:54" s="112" customFormat="1" ht="15.75" customHeight="1" x14ac:dyDescent="0.25">
      <c r="A76" s="167"/>
      <c r="B76" s="41"/>
      <c r="C76" s="55"/>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6"/>
      <c r="AD76" s="42"/>
      <c r="AE76" s="167"/>
      <c r="AG76" s="162"/>
      <c r="AI76" s="168"/>
      <c r="AJ76" s="168"/>
      <c r="AK76" s="168"/>
      <c r="BB76" s="164"/>
    </row>
    <row r="77" spans="1:54" s="112" customFormat="1" ht="15.75" customHeight="1" x14ac:dyDescent="0.25">
      <c r="A77" s="167"/>
      <c r="B77" s="41"/>
      <c r="C77" s="55"/>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6"/>
      <c r="AD77" s="42"/>
      <c r="AE77" s="167"/>
      <c r="AG77" s="162"/>
      <c r="AI77" s="168"/>
      <c r="AJ77" s="168"/>
      <c r="AK77" s="168"/>
      <c r="BB77" s="164"/>
    </row>
    <row r="78" spans="1:54" s="112" customFormat="1" ht="15.75" customHeight="1" x14ac:dyDescent="0.25">
      <c r="A78" s="167"/>
      <c r="B78" s="41"/>
      <c r="C78" s="55"/>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6"/>
      <c r="AD78" s="42"/>
      <c r="AE78" s="167"/>
      <c r="AG78" s="162"/>
      <c r="AI78" s="168"/>
      <c r="AJ78" s="168"/>
      <c r="AK78" s="168"/>
      <c r="BB78" s="164"/>
    </row>
    <row r="79" spans="1:54" s="112" customFormat="1" ht="15.75" customHeight="1" x14ac:dyDescent="0.25">
      <c r="A79" s="167"/>
      <c r="B79" s="41"/>
      <c r="C79" s="55"/>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6"/>
      <c r="AD79" s="42"/>
      <c r="AE79" s="167"/>
      <c r="AG79" s="162"/>
      <c r="AI79" s="168"/>
      <c r="AJ79" s="168"/>
      <c r="AK79" s="168"/>
      <c r="BB79" s="164"/>
    </row>
    <row r="80" spans="1:54" s="112" customFormat="1" ht="15.75" customHeight="1" x14ac:dyDescent="0.25">
      <c r="A80" s="167"/>
      <c r="B80" s="41"/>
      <c r="C80" s="55"/>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6"/>
      <c r="AD80" s="42"/>
      <c r="AE80" s="167"/>
      <c r="AG80" s="162"/>
      <c r="AI80" s="168"/>
      <c r="AJ80" s="168"/>
      <c r="AK80" s="168"/>
      <c r="BB80" s="164"/>
    </row>
    <row r="81" spans="1:54" s="112" customFormat="1" ht="15.75" customHeight="1" x14ac:dyDescent="0.25">
      <c r="A81" s="167"/>
      <c r="B81" s="41"/>
      <c r="C81" s="55"/>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6"/>
      <c r="AD81" s="42"/>
      <c r="AE81" s="167"/>
      <c r="AG81" s="162"/>
      <c r="AI81" s="168"/>
      <c r="AJ81" s="168"/>
      <c r="AK81" s="168"/>
      <c r="BB81" s="164"/>
    </row>
    <row r="82" spans="1:54" s="112" customFormat="1" ht="15.75" customHeight="1" x14ac:dyDescent="0.25">
      <c r="A82" s="167"/>
      <c r="B82" s="41"/>
      <c r="C82" s="55"/>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6"/>
      <c r="AD82" s="42"/>
      <c r="AE82" s="167"/>
      <c r="AG82" s="162"/>
      <c r="AI82" s="168"/>
      <c r="AJ82" s="168"/>
      <c r="AK82" s="168"/>
      <c r="BB82" s="164"/>
    </row>
    <row r="83" spans="1:54" s="112" customFormat="1" ht="15.75" customHeight="1" x14ac:dyDescent="0.25">
      <c r="A83" s="167"/>
      <c r="B83" s="41"/>
      <c r="C83" s="55"/>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6"/>
      <c r="AD83" s="42"/>
      <c r="AE83" s="167"/>
      <c r="AG83" s="162"/>
      <c r="AI83" s="168"/>
      <c r="AJ83" s="168"/>
      <c r="AK83" s="168"/>
      <c r="BB83" s="164"/>
    </row>
    <row r="84" spans="1:54" s="112" customFormat="1" ht="15" customHeight="1" x14ac:dyDescent="0.25">
      <c r="A84" s="167"/>
      <c r="B84" s="41"/>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42"/>
      <c r="AE84" s="167"/>
      <c r="AG84" s="162"/>
      <c r="AI84" s="168"/>
      <c r="AJ84" s="168"/>
      <c r="AK84" s="168"/>
      <c r="BB84" s="164"/>
    </row>
    <row r="85" spans="1:54" s="112" customFormat="1" ht="15" customHeight="1" x14ac:dyDescent="0.25">
      <c r="A85" s="167"/>
      <c r="B85" s="41"/>
      <c r="C85" s="291" t="s">
        <v>547</v>
      </c>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61"/>
      <c r="AC85" s="61"/>
      <c r="AD85" s="42"/>
      <c r="AE85" s="167"/>
      <c r="AG85" s="162"/>
      <c r="AI85" s="168"/>
      <c r="AJ85" s="168"/>
      <c r="AK85" s="168"/>
      <c r="BB85" s="164"/>
    </row>
    <row r="86" spans="1:54" s="112" customFormat="1" ht="40.5" customHeight="1" x14ac:dyDescent="0.25">
      <c r="A86" s="167"/>
      <c r="B86" s="41"/>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61"/>
      <c r="AC86" s="61"/>
      <c r="AD86" s="42"/>
      <c r="AE86" s="167"/>
      <c r="AG86" s="162"/>
      <c r="AI86" s="168"/>
      <c r="AJ86" s="168"/>
      <c r="AK86" s="168"/>
      <c r="BB86" s="164"/>
    </row>
    <row r="87" spans="1:54" s="112" customFormat="1" ht="15" customHeight="1" x14ac:dyDescent="0.25">
      <c r="A87" s="167"/>
      <c r="B87" s="41"/>
      <c r="C87" s="291" t="s">
        <v>541</v>
      </c>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42"/>
      <c r="AE87" s="167"/>
      <c r="AG87" s="162"/>
      <c r="AI87" s="168"/>
      <c r="AJ87" s="168"/>
      <c r="AK87" s="168"/>
      <c r="BB87" s="164"/>
    </row>
    <row r="88" spans="1:54" s="112" customFormat="1" ht="15" customHeight="1" x14ac:dyDescent="0.25">
      <c r="A88" s="167"/>
      <c r="B88" s="41"/>
      <c r="C88" s="291"/>
      <c r="D88" s="291"/>
      <c r="E88" s="291"/>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42"/>
      <c r="AE88" s="167"/>
      <c r="AG88" s="162"/>
      <c r="AI88" s="168"/>
      <c r="AJ88" s="168"/>
      <c r="AK88" s="168"/>
      <c r="BB88" s="164"/>
    </row>
    <row r="89" spans="1:54" s="112" customFormat="1" ht="15" customHeight="1" x14ac:dyDescent="0.25">
      <c r="A89" s="167"/>
      <c r="B89" s="41"/>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42"/>
      <c r="AE89" s="167"/>
      <c r="AG89" s="162"/>
      <c r="AI89" s="168"/>
      <c r="AJ89" s="168"/>
      <c r="AK89" s="168"/>
      <c r="BB89" s="164"/>
    </row>
    <row r="90" spans="1:54" s="112" customFormat="1" ht="15" customHeight="1" x14ac:dyDescent="0.25">
      <c r="A90" s="167"/>
      <c r="B90" s="41"/>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42"/>
      <c r="AE90" s="167"/>
      <c r="AG90" s="162"/>
      <c r="AI90" s="168"/>
      <c r="AJ90" s="168"/>
      <c r="AK90" s="168"/>
      <c r="BB90" s="164"/>
    </row>
    <row r="91" spans="1:54" s="112" customFormat="1" ht="15" customHeight="1" x14ac:dyDescent="0.25">
      <c r="A91" s="167"/>
      <c r="B91" s="41"/>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42"/>
      <c r="AE91" s="167"/>
      <c r="AG91" s="162"/>
      <c r="AI91" s="168"/>
      <c r="AJ91" s="168"/>
      <c r="AK91" s="168"/>
      <c r="BB91" s="164"/>
    </row>
    <row r="92" spans="1:54" s="112" customFormat="1" ht="15" customHeight="1" x14ac:dyDescent="0.25">
      <c r="A92" s="167"/>
      <c r="B92" s="41"/>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42"/>
      <c r="AE92" s="167"/>
      <c r="AG92" s="162"/>
      <c r="AI92" s="168"/>
      <c r="AJ92" s="168"/>
      <c r="AK92" s="168"/>
      <c r="BB92" s="164"/>
    </row>
    <row r="93" spans="1:54" s="112" customFormat="1" ht="15" customHeight="1" x14ac:dyDescent="0.25">
      <c r="A93" s="167"/>
      <c r="B93" s="41"/>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42"/>
      <c r="AE93" s="167"/>
      <c r="AG93" s="162"/>
      <c r="AI93" s="168"/>
      <c r="AJ93" s="168"/>
      <c r="AK93" s="168"/>
      <c r="BB93" s="164"/>
    </row>
    <row r="94" spans="1:54" s="112" customFormat="1" ht="15" customHeight="1" x14ac:dyDescent="0.25">
      <c r="A94" s="167"/>
      <c r="B94" s="41"/>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42"/>
      <c r="AE94" s="167"/>
      <c r="AG94" s="162"/>
      <c r="AI94" s="168"/>
      <c r="AJ94" s="168"/>
      <c r="AK94" s="168"/>
      <c r="BB94" s="164"/>
    </row>
    <row r="95" spans="1:54" s="112" customFormat="1" ht="15" customHeight="1" x14ac:dyDescent="0.25">
      <c r="A95" s="167"/>
      <c r="B95" s="41"/>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42"/>
      <c r="AE95" s="167"/>
      <c r="AG95" s="162"/>
      <c r="AI95" s="168"/>
      <c r="AJ95" s="168"/>
      <c r="AK95" s="168"/>
      <c r="BB95" s="164"/>
    </row>
    <row r="96" spans="1:54" s="112" customFormat="1" ht="15" customHeight="1" x14ac:dyDescent="0.25">
      <c r="A96" s="167"/>
      <c r="B96" s="41"/>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42"/>
      <c r="AE96" s="167"/>
      <c r="AG96" s="162"/>
      <c r="AI96" s="168"/>
      <c r="AJ96" s="168"/>
      <c r="AK96" s="168"/>
      <c r="BB96" s="164"/>
    </row>
    <row r="97" spans="1:54" s="112" customFormat="1" ht="15" customHeight="1" x14ac:dyDescent="0.25">
      <c r="A97" s="167"/>
      <c r="B97" s="41"/>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42"/>
      <c r="AE97" s="167"/>
      <c r="AG97" s="162"/>
      <c r="AI97" s="168"/>
      <c r="AJ97" s="168"/>
      <c r="AK97" s="168"/>
      <c r="BB97" s="164"/>
    </row>
    <row r="98" spans="1:54" s="112" customFormat="1" ht="15" customHeight="1" x14ac:dyDescent="0.25">
      <c r="A98" s="167"/>
      <c r="B98" s="41"/>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42"/>
      <c r="AE98" s="167"/>
      <c r="AG98" s="162"/>
      <c r="AI98" s="168"/>
      <c r="AJ98" s="168"/>
      <c r="AK98" s="168"/>
      <c r="BB98" s="164"/>
    </row>
    <row r="99" spans="1:54" s="112" customFormat="1" ht="15" customHeight="1" x14ac:dyDescent="0.25">
      <c r="A99" s="167"/>
      <c r="B99" s="41"/>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42"/>
      <c r="AE99" s="167"/>
      <c r="AG99" s="162"/>
      <c r="AI99" s="168"/>
      <c r="AJ99" s="168"/>
      <c r="AK99" s="168"/>
      <c r="BB99" s="164"/>
    </row>
    <row r="100" spans="1:54" s="112" customFormat="1" ht="15" customHeight="1" x14ac:dyDescent="0.25">
      <c r="A100" s="167"/>
      <c r="B100" s="41"/>
      <c r="C100" s="291"/>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42"/>
      <c r="AE100" s="167"/>
      <c r="AG100" s="162"/>
      <c r="AI100" s="168"/>
      <c r="AJ100" s="168"/>
      <c r="AK100" s="168"/>
      <c r="BB100" s="164"/>
    </row>
    <row r="101" spans="1:54" s="112" customFormat="1" ht="15" customHeight="1" x14ac:dyDescent="0.25">
      <c r="A101" s="167"/>
      <c r="B101" s="41"/>
      <c r="C101" s="291"/>
      <c r="D101" s="291"/>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42"/>
      <c r="AE101" s="167"/>
      <c r="AG101" s="162"/>
      <c r="AI101" s="168"/>
      <c r="AJ101" s="168"/>
      <c r="AK101" s="168"/>
      <c r="BB101" s="164"/>
    </row>
    <row r="102" spans="1:54" s="112" customFormat="1" ht="15" customHeight="1" x14ac:dyDescent="0.25">
      <c r="A102" s="167"/>
      <c r="B102" s="41"/>
      <c r="C102" s="291" t="s">
        <v>542</v>
      </c>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42"/>
      <c r="AE102" s="167"/>
      <c r="AG102" s="162"/>
      <c r="AI102" s="168"/>
      <c r="AJ102" s="168"/>
      <c r="AK102" s="168"/>
      <c r="BB102" s="164"/>
    </row>
    <row r="103" spans="1:54" s="112" customFormat="1" ht="15" customHeight="1" x14ac:dyDescent="0.25">
      <c r="A103" s="167"/>
      <c r="B103" s="41"/>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42"/>
      <c r="AE103" s="167"/>
      <c r="AG103" s="162"/>
      <c r="AI103" s="168"/>
      <c r="AJ103" s="168"/>
      <c r="AK103" s="168"/>
      <c r="BB103" s="164"/>
    </row>
    <row r="104" spans="1:54" s="112" customFormat="1" ht="15" customHeight="1" x14ac:dyDescent="0.25">
      <c r="A104" s="167"/>
      <c r="B104" s="41"/>
      <c r="C104" s="55" t="s">
        <v>536</v>
      </c>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42"/>
      <c r="AE104" s="167"/>
      <c r="AG104" s="162"/>
      <c r="AI104" s="168"/>
      <c r="AJ104" s="168"/>
      <c r="AK104" s="168"/>
      <c r="BB104" s="164"/>
    </row>
    <row r="105" spans="1:54" s="112" customFormat="1" ht="15" customHeight="1" x14ac:dyDescent="0.25">
      <c r="A105" s="167"/>
      <c r="B105" s="41"/>
      <c r="C105" s="55"/>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42"/>
      <c r="AE105" s="167"/>
      <c r="AG105" s="162"/>
      <c r="AI105" s="168"/>
      <c r="AJ105" s="168"/>
      <c r="AK105" s="168"/>
      <c r="BB105" s="164"/>
    </row>
    <row r="106" spans="1:54" s="112" customFormat="1" ht="15" customHeight="1" x14ac:dyDescent="0.25">
      <c r="A106" s="167"/>
      <c r="B106" s="41"/>
      <c r="C106" s="55"/>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42"/>
      <c r="AE106" s="167"/>
      <c r="AG106" s="162"/>
      <c r="AI106" s="168"/>
      <c r="AJ106" s="168"/>
      <c r="AK106" s="168"/>
      <c r="BB106" s="164"/>
    </row>
    <row r="107" spans="1:54" s="112" customFormat="1" ht="15" customHeight="1" x14ac:dyDescent="0.25">
      <c r="A107" s="167"/>
      <c r="B107" s="41"/>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42"/>
      <c r="AE107" s="167"/>
      <c r="AG107" s="162"/>
      <c r="AI107" s="168"/>
      <c r="AJ107" s="168"/>
      <c r="AK107" s="168"/>
      <c r="BB107" s="164"/>
    </row>
    <row r="108" spans="1:54" s="112" customFormat="1" ht="15" customHeight="1" x14ac:dyDescent="0.25">
      <c r="A108" s="167"/>
      <c r="B108" s="41"/>
      <c r="C108" s="55"/>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42"/>
      <c r="AE108" s="167"/>
      <c r="AG108" s="162"/>
      <c r="AI108" s="168"/>
      <c r="AJ108" s="168"/>
      <c r="AK108" s="168"/>
      <c r="BB108" s="164"/>
    </row>
    <row r="109" spans="1:54" s="112" customFormat="1" ht="15" customHeight="1" x14ac:dyDescent="0.25">
      <c r="A109" s="167"/>
      <c r="B109" s="41"/>
      <c r="C109" s="55"/>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42"/>
      <c r="AE109" s="167"/>
      <c r="AG109" s="162"/>
      <c r="AI109" s="168"/>
      <c r="AJ109" s="168"/>
      <c r="AK109" s="168"/>
      <c r="BB109" s="164"/>
    </row>
    <row r="110" spans="1:54" s="112" customFormat="1" ht="15" customHeight="1" x14ac:dyDescent="0.25">
      <c r="A110" s="167"/>
      <c r="B110" s="41"/>
      <c r="C110" s="55"/>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42"/>
      <c r="AE110" s="167"/>
      <c r="AG110" s="162"/>
      <c r="AI110" s="168"/>
      <c r="AJ110" s="168"/>
      <c r="AK110" s="168"/>
      <c r="BB110" s="164"/>
    </row>
    <row r="111" spans="1:54" s="112" customFormat="1" ht="15" customHeight="1" x14ac:dyDescent="0.25">
      <c r="A111" s="167"/>
      <c r="B111" s="41"/>
      <c r="C111" s="5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42"/>
      <c r="AE111" s="167"/>
      <c r="AG111" s="162"/>
      <c r="AI111" s="168"/>
      <c r="AJ111" s="168"/>
      <c r="AK111" s="168"/>
      <c r="BB111" s="164"/>
    </row>
    <row r="112" spans="1:54" s="112" customFormat="1" ht="15" customHeight="1" x14ac:dyDescent="0.25">
      <c r="A112" s="167"/>
      <c r="B112" s="41"/>
      <c r="C112" s="55"/>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42"/>
      <c r="AE112" s="167"/>
      <c r="AG112" s="162"/>
      <c r="AI112" s="168"/>
      <c r="AJ112" s="168"/>
      <c r="AK112" s="168"/>
      <c r="BB112" s="164"/>
    </row>
    <row r="113" spans="1:54" s="112" customFormat="1" ht="15" customHeight="1" x14ac:dyDescent="0.25">
      <c r="A113" s="167"/>
      <c r="B113" s="41"/>
      <c r="C113" s="55"/>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42"/>
      <c r="AE113" s="167"/>
      <c r="AG113" s="162"/>
      <c r="AI113" s="168"/>
      <c r="AJ113" s="168"/>
      <c r="AK113" s="168"/>
      <c r="BB113" s="164"/>
    </row>
    <row r="114" spans="1:54" s="112" customFormat="1" ht="15" customHeight="1" x14ac:dyDescent="0.25">
      <c r="A114" s="167"/>
      <c r="B114" s="41"/>
      <c r="C114" s="55"/>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42"/>
      <c r="AE114" s="167"/>
      <c r="AG114" s="162"/>
      <c r="AI114" s="168"/>
      <c r="AJ114" s="168"/>
      <c r="AK114" s="168"/>
      <c r="BB114" s="164"/>
    </row>
    <row r="115" spans="1:54" s="112" customFormat="1" ht="15" customHeight="1" x14ac:dyDescent="0.25">
      <c r="A115" s="167"/>
      <c r="B115" s="41"/>
      <c r="C115" s="55"/>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42"/>
      <c r="AE115" s="167"/>
      <c r="AG115" s="162"/>
      <c r="AI115" s="168"/>
      <c r="AJ115" s="168"/>
      <c r="AK115" s="168"/>
      <c r="BB115" s="164"/>
    </row>
    <row r="116" spans="1:54" s="112" customFormat="1" ht="15" customHeight="1" x14ac:dyDescent="0.25">
      <c r="A116" s="167"/>
      <c r="B116" s="41"/>
      <c r="C116" s="55"/>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42"/>
      <c r="AE116" s="167"/>
      <c r="AG116" s="162"/>
      <c r="AI116" s="168"/>
      <c r="AJ116" s="168"/>
      <c r="AK116" s="168"/>
      <c r="BB116" s="164"/>
    </row>
    <row r="117" spans="1:54" s="112" customFormat="1" ht="15" customHeight="1" x14ac:dyDescent="0.25">
      <c r="A117" s="167"/>
      <c r="B117" s="41"/>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42"/>
      <c r="AE117" s="167"/>
      <c r="AG117" s="162"/>
      <c r="AI117" s="168"/>
      <c r="AJ117" s="168"/>
      <c r="AK117" s="168"/>
      <c r="BB117" s="164"/>
    </row>
    <row r="118" spans="1:54" s="112" customFormat="1" ht="15" customHeight="1" x14ac:dyDescent="0.25">
      <c r="A118" s="167"/>
      <c r="B118" s="41"/>
      <c r="C118" s="55"/>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42"/>
      <c r="AE118" s="167"/>
      <c r="AG118" s="162"/>
      <c r="AI118" s="168"/>
      <c r="AJ118" s="168"/>
      <c r="AK118" s="168"/>
      <c r="BB118" s="164"/>
    </row>
    <row r="119" spans="1:54" s="112" customFormat="1" ht="15" customHeight="1" x14ac:dyDescent="0.25">
      <c r="A119" s="167"/>
      <c r="B119" s="41"/>
      <c r="C119" s="55"/>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42"/>
      <c r="AE119" s="167"/>
      <c r="AG119" s="162"/>
      <c r="AI119" s="168"/>
      <c r="AJ119" s="168"/>
      <c r="AK119" s="168"/>
      <c r="BB119" s="164"/>
    </row>
    <row r="120" spans="1:54" s="112" customFormat="1" ht="15" customHeight="1" x14ac:dyDescent="0.25">
      <c r="A120" s="167"/>
      <c r="B120" s="41"/>
      <c r="C120" s="55"/>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42"/>
      <c r="AE120" s="167"/>
      <c r="AG120" s="162"/>
      <c r="AI120" s="168"/>
      <c r="AJ120" s="168"/>
      <c r="AK120" s="168"/>
      <c r="BB120" s="164"/>
    </row>
    <row r="121" spans="1:54" s="112" customFormat="1" ht="15" customHeight="1" x14ac:dyDescent="0.25">
      <c r="A121" s="167"/>
      <c r="B121" s="41"/>
      <c r="C121" s="55"/>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42"/>
      <c r="AE121" s="167"/>
      <c r="AG121" s="162"/>
      <c r="AI121" s="168"/>
      <c r="AJ121" s="168"/>
      <c r="AK121" s="168"/>
      <c r="BB121" s="164"/>
    </row>
    <row r="122" spans="1:54" s="112" customFormat="1" ht="15" customHeight="1" x14ac:dyDescent="0.25">
      <c r="A122" s="167"/>
      <c r="B122" s="41"/>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42"/>
      <c r="AE122" s="167"/>
      <c r="AG122" s="162"/>
      <c r="AI122" s="168"/>
      <c r="AJ122" s="168"/>
      <c r="AK122" s="168"/>
      <c r="BB122" s="164"/>
    </row>
    <row r="123" spans="1:54" s="112" customFormat="1" ht="15" customHeight="1" x14ac:dyDescent="0.25">
      <c r="A123" s="167"/>
      <c r="B123" s="41"/>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42"/>
      <c r="AE123" s="167"/>
      <c r="AG123" s="162"/>
      <c r="AI123" s="168"/>
      <c r="AJ123" s="168"/>
      <c r="AK123" s="168"/>
      <c r="BB123" s="164"/>
    </row>
    <row r="124" spans="1:54" s="112" customFormat="1" ht="15" customHeight="1" x14ac:dyDescent="0.25">
      <c r="A124" s="167"/>
      <c r="B124" s="4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42"/>
      <c r="AE124" s="167"/>
      <c r="AG124" s="162"/>
      <c r="AI124" s="168"/>
      <c r="AJ124" s="168"/>
      <c r="AK124" s="168"/>
      <c r="BB124" s="164"/>
    </row>
    <row r="125" spans="1:54" s="112" customFormat="1" ht="15" customHeight="1" x14ac:dyDescent="0.25">
      <c r="A125" s="167"/>
      <c r="B125" s="41"/>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42"/>
      <c r="AE125" s="167"/>
      <c r="AG125" s="162"/>
      <c r="AI125" s="168"/>
      <c r="AJ125" s="168"/>
      <c r="AK125" s="168"/>
      <c r="BB125" s="164"/>
    </row>
    <row r="126" spans="1:54" s="112" customFormat="1" ht="15" customHeight="1" x14ac:dyDescent="0.25">
      <c r="A126" s="167"/>
      <c r="B126" s="41"/>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42"/>
      <c r="AE126" s="167"/>
      <c r="AG126" s="162"/>
      <c r="AI126" s="168"/>
      <c r="AJ126" s="168"/>
      <c r="AK126" s="168"/>
      <c r="BB126" s="164"/>
    </row>
    <row r="127" spans="1:54" s="112" customFormat="1" ht="15" customHeight="1" x14ac:dyDescent="0.25">
      <c r="A127" s="167"/>
      <c r="B127" s="41"/>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42"/>
      <c r="AE127" s="167"/>
      <c r="AG127" s="162"/>
      <c r="AI127" s="168"/>
      <c r="AJ127" s="168"/>
      <c r="AK127" s="168"/>
      <c r="BB127" s="164"/>
    </row>
    <row r="128" spans="1:54" s="112" customFormat="1" ht="15" customHeight="1" x14ac:dyDescent="0.25">
      <c r="A128" s="167"/>
      <c r="B128" s="41"/>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42"/>
      <c r="AE128" s="167"/>
      <c r="AG128" s="162"/>
      <c r="AI128" s="168"/>
      <c r="AJ128" s="168"/>
      <c r="AK128" s="168"/>
      <c r="BB128" s="164"/>
    </row>
    <row r="129" spans="1:54" s="112" customFormat="1" ht="15" customHeight="1" x14ac:dyDescent="0.25">
      <c r="A129" s="167"/>
      <c r="B129" s="41"/>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42"/>
      <c r="AE129" s="167"/>
      <c r="AG129" s="162"/>
      <c r="AI129" s="168"/>
      <c r="AJ129" s="168"/>
      <c r="AK129" s="168"/>
      <c r="BB129" s="164"/>
    </row>
    <row r="130" spans="1:54" s="112" customFormat="1" ht="15" customHeight="1" x14ac:dyDescent="0.25">
      <c r="A130" s="167"/>
      <c r="B130" s="41"/>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42"/>
      <c r="AE130" s="167"/>
      <c r="AG130" s="162"/>
      <c r="AI130" s="168"/>
      <c r="AJ130" s="168"/>
      <c r="AK130" s="168"/>
      <c r="BB130" s="164"/>
    </row>
    <row r="131" spans="1:54" s="112" customFormat="1" ht="15" customHeight="1" x14ac:dyDescent="0.25">
      <c r="A131" s="167"/>
      <c r="B131" s="41"/>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42"/>
      <c r="AE131" s="167"/>
      <c r="AG131" s="162"/>
      <c r="AI131" s="168"/>
      <c r="AJ131" s="168"/>
      <c r="AK131" s="168"/>
      <c r="BB131" s="164"/>
    </row>
    <row r="132" spans="1:54" s="112" customFormat="1" ht="15" customHeight="1" x14ac:dyDescent="0.25">
      <c r="A132" s="167"/>
      <c r="B132" s="41"/>
      <c r="C132" s="291" t="s">
        <v>548</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42"/>
      <c r="AE132" s="167"/>
      <c r="AG132" s="162"/>
      <c r="AI132" s="168"/>
      <c r="AJ132" s="168"/>
      <c r="AK132" s="168"/>
      <c r="BB132" s="164"/>
    </row>
    <row r="133" spans="1:54" s="112" customFormat="1" ht="49.5" customHeight="1" x14ac:dyDescent="0.25">
      <c r="A133" s="167"/>
      <c r="B133" s="4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42"/>
      <c r="AE133" s="167"/>
      <c r="AG133" s="162"/>
      <c r="AI133" s="168"/>
      <c r="AJ133" s="168"/>
      <c r="AK133" s="168"/>
      <c r="BB133" s="164"/>
    </row>
    <row r="134" spans="1:54" s="112" customFormat="1" ht="60" customHeight="1" x14ac:dyDescent="0.25">
      <c r="A134" s="167"/>
      <c r="B134" s="41"/>
      <c r="C134" s="291" t="s">
        <v>532</v>
      </c>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42"/>
      <c r="AE134" s="167"/>
      <c r="AG134" s="162"/>
      <c r="AI134" s="168"/>
      <c r="AJ134" s="168"/>
      <c r="AK134" s="168"/>
      <c r="BB134" s="164"/>
    </row>
    <row r="135" spans="1:54" s="112" customFormat="1" ht="29.25" customHeight="1" x14ac:dyDescent="0.25">
      <c r="A135" s="167"/>
      <c r="B135" s="4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42"/>
      <c r="AE135" s="167"/>
      <c r="AG135" s="162"/>
      <c r="AI135" s="168"/>
      <c r="AJ135" s="168"/>
      <c r="AK135" s="168"/>
      <c r="BB135" s="164"/>
    </row>
    <row r="136" spans="1:54" s="112" customFormat="1" ht="36.75" customHeight="1" x14ac:dyDescent="0.25">
      <c r="A136" s="167"/>
      <c r="B136" s="41"/>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42"/>
      <c r="AE136" s="167"/>
      <c r="AG136" s="162"/>
      <c r="AI136" s="168"/>
      <c r="AJ136" s="168"/>
      <c r="AK136" s="168"/>
      <c r="BB136" s="164"/>
    </row>
    <row r="137" spans="1:54" s="112" customFormat="1" ht="15" customHeight="1" x14ac:dyDescent="0.25">
      <c r="A137" s="167"/>
      <c r="B137" s="41"/>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42"/>
      <c r="AE137" s="167"/>
      <c r="AG137" s="162"/>
      <c r="AI137" s="168"/>
      <c r="AJ137" s="168"/>
      <c r="AK137" s="168"/>
      <c r="BB137" s="164"/>
    </row>
    <row r="138" spans="1:54" s="112" customFormat="1" ht="30" customHeight="1" x14ac:dyDescent="0.25">
      <c r="A138" s="167"/>
      <c r="B138" s="41"/>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42"/>
      <c r="AE138" s="167"/>
      <c r="AG138" s="162"/>
      <c r="AI138" s="168"/>
      <c r="AJ138" s="168"/>
      <c r="AK138" s="168"/>
      <c r="BB138" s="164"/>
    </row>
    <row r="139" spans="1:54" s="112" customFormat="1" ht="42.75" customHeight="1" x14ac:dyDescent="0.25">
      <c r="A139" s="167"/>
      <c r="B139" s="41"/>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42"/>
      <c r="AE139" s="167"/>
      <c r="AG139" s="162"/>
      <c r="AI139" s="168"/>
      <c r="AJ139" s="168"/>
      <c r="AK139" s="168"/>
      <c r="BB139" s="164"/>
    </row>
    <row r="140" spans="1:54" s="112" customFormat="1" ht="32.25" customHeight="1" x14ac:dyDescent="0.25">
      <c r="A140" s="167"/>
      <c r="B140" s="41"/>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42"/>
      <c r="AE140" s="167"/>
      <c r="AG140" s="162"/>
      <c r="AI140" s="168"/>
      <c r="AJ140" s="168"/>
      <c r="AK140" s="168"/>
      <c r="BB140" s="164"/>
    </row>
    <row r="141" spans="1:54" s="112" customFormat="1" ht="32.25" customHeight="1" x14ac:dyDescent="0.25">
      <c r="A141" s="167"/>
      <c r="B141" s="41"/>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42"/>
      <c r="AE141" s="167"/>
      <c r="AG141" s="162"/>
      <c r="AI141" s="168"/>
      <c r="AJ141" s="168"/>
      <c r="AK141" s="168"/>
      <c r="BB141" s="164"/>
    </row>
    <row r="142" spans="1:54" s="112" customFormat="1" ht="32.25" customHeight="1" x14ac:dyDescent="0.25">
      <c r="A142" s="167"/>
      <c r="B142" s="41"/>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42"/>
      <c r="AE142" s="167"/>
      <c r="AG142" s="162"/>
      <c r="AI142" s="168"/>
      <c r="AJ142" s="168"/>
      <c r="AK142" s="168"/>
      <c r="BB142" s="164"/>
    </row>
    <row r="143" spans="1:54" s="112" customFormat="1" ht="32.25" customHeight="1" x14ac:dyDescent="0.25">
      <c r="A143" s="167"/>
      <c r="B143" s="41"/>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42"/>
      <c r="AE143" s="167"/>
      <c r="AG143" s="162"/>
      <c r="AI143" s="168"/>
      <c r="AJ143" s="168"/>
      <c r="AK143" s="168"/>
      <c r="BB143" s="164"/>
    </row>
    <row r="144" spans="1:54" s="112" customFormat="1" ht="32.25" customHeight="1" x14ac:dyDescent="0.25">
      <c r="A144" s="167"/>
      <c r="B144" s="41"/>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42"/>
      <c r="AE144" s="167"/>
      <c r="AG144" s="162"/>
      <c r="AI144" s="168"/>
      <c r="AJ144" s="168"/>
      <c r="AK144" s="168"/>
      <c r="BB144" s="164"/>
    </row>
    <row r="145" spans="1:54" s="112" customFormat="1" ht="32.25" customHeight="1" x14ac:dyDescent="0.25">
      <c r="A145" s="167"/>
      <c r="B145" s="41"/>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42"/>
      <c r="AE145" s="167"/>
      <c r="AG145" s="162"/>
      <c r="AI145" s="168"/>
      <c r="AJ145" s="168"/>
      <c r="AK145" s="168"/>
      <c r="BB145" s="164"/>
    </row>
    <row r="146" spans="1:54" s="112" customFormat="1" ht="32.25" customHeight="1" x14ac:dyDescent="0.25">
      <c r="A146" s="167"/>
      <c r="B146" s="41"/>
      <c r="C146" s="291" t="s">
        <v>549</v>
      </c>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56"/>
      <c r="AD146" s="42"/>
      <c r="AE146" s="167"/>
      <c r="AG146" s="162"/>
      <c r="AI146" s="168"/>
      <c r="AJ146" s="168"/>
      <c r="AK146" s="168"/>
      <c r="BB146" s="164"/>
    </row>
    <row r="147" spans="1:54" s="112" customFormat="1" ht="32.25" customHeight="1" x14ac:dyDescent="0.25">
      <c r="A147" s="167"/>
      <c r="B147" s="41"/>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56"/>
      <c r="AD147" s="42"/>
      <c r="AE147" s="167"/>
      <c r="AG147" s="162"/>
      <c r="AI147" s="168"/>
      <c r="AJ147" s="168"/>
      <c r="AK147" s="168"/>
      <c r="BB147" s="164"/>
    </row>
    <row r="148" spans="1:54" s="112" customFormat="1" ht="19.5" customHeight="1" x14ac:dyDescent="0.25">
      <c r="A148" s="167"/>
      <c r="B148" s="41"/>
      <c r="C148" s="291" t="s">
        <v>538</v>
      </c>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61"/>
      <c r="AD148" s="42"/>
      <c r="AE148" s="167"/>
      <c r="AG148" s="162"/>
      <c r="AI148" s="168"/>
      <c r="AJ148" s="168"/>
      <c r="AK148" s="168"/>
      <c r="BB148" s="164"/>
    </row>
    <row r="149" spans="1:54" s="112" customFormat="1" ht="34.5" customHeight="1" x14ac:dyDescent="0.25">
      <c r="A149" s="167"/>
      <c r="B149" s="41"/>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61"/>
      <c r="AD149" s="42"/>
      <c r="AE149" s="167"/>
      <c r="AG149" s="162"/>
      <c r="AI149" s="168"/>
      <c r="AJ149" s="168"/>
      <c r="AK149" s="168"/>
      <c r="BB149" s="164"/>
    </row>
    <row r="150" spans="1:54" s="112" customFormat="1" ht="264" customHeight="1" x14ac:dyDescent="0.25">
      <c r="A150" s="167"/>
      <c r="B150" s="41"/>
      <c r="C150" s="292"/>
      <c r="D150" s="292"/>
      <c r="E150" s="292"/>
      <c r="F150" s="292"/>
      <c r="G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42"/>
      <c r="AE150" s="167"/>
      <c r="AG150" s="162"/>
      <c r="AI150" s="168"/>
      <c r="AJ150" s="168"/>
      <c r="AK150" s="168"/>
      <c r="BB150" s="164"/>
    </row>
    <row r="151" spans="1:54" s="112" customFormat="1" ht="53.25" customHeight="1" x14ac:dyDescent="0.25">
      <c r="A151" s="167"/>
      <c r="B151" s="41"/>
      <c r="C151" s="292"/>
      <c r="D151" s="292"/>
      <c r="E151" s="292"/>
      <c r="F151" s="292"/>
      <c r="G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42"/>
      <c r="AE151" s="167"/>
      <c r="AG151" s="162"/>
      <c r="AI151" s="168"/>
      <c r="AJ151" s="168"/>
      <c r="AK151" s="168"/>
      <c r="BB151" s="164"/>
    </row>
    <row r="152" spans="1:54" s="112" customFormat="1" ht="15" customHeight="1" x14ac:dyDescent="0.25">
      <c r="A152" s="167"/>
      <c r="B152" s="41"/>
      <c r="C152" s="292"/>
      <c r="D152" s="292"/>
      <c r="E152" s="292"/>
      <c r="F152" s="292"/>
      <c r="G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42"/>
      <c r="AE152" s="167"/>
      <c r="AG152" s="162"/>
      <c r="AI152" s="168"/>
      <c r="AJ152" s="168"/>
      <c r="AK152" s="168"/>
      <c r="BB152" s="164"/>
    </row>
    <row r="153" spans="1:54" s="110" customFormat="1" x14ac:dyDescent="0.25">
      <c r="A153" s="165"/>
      <c r="B153" s="39"/>
      <c r="C153" s="292"/>
      <c r="D153" s="292"/>
      <c r="E153" s="292"/>
      <c r="F153" s="292"/>
      <c r="G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40"/>
      <c r="AE153" s="165"/>
      <c r="AG153" s="108"/>
      <c r="AI153" s="166"/>
      <c r="AJ153" s="166"/>
      <c r="AK153" s="166"/>
      <c r="BB153" s="159"/>
    </row>
    <row r="154" spans="1:54" s="112" customFormat="1" ht="5.25" x14ac:dyDescent="0.25">
      <c r="A154" s="167"/>
      <c r="B154" s="41"/>
      <c r="C154" s="292"/>
      <c r="D154" s="292"/>
      <c r="E154" s="292"/>
      <c r="F154" s="292"/>
      <c r="G154" s="292"/>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42"/>
      <c r="AE154" s="167"/>
      <c r="AG154" s="162"/>
      <c r="AI154" s="168"/>
      <c r="AJ154" s="168"/>
      <c r="AK154" s="168"/>
      <c r="BB154" s="164"/>
    </row>
    <row r="155" spans="1:54" s="110" customFormat="1" x14ac:dyDescent="0.25">
      <c r="A155" s="165"/>
      <c r="B155" s="39"/>
      <c r="C155" s="292"/>
      <c r="D155" s="292"/>
      <c r="E155" s="292"/>
      <c r="F155" s="292"/>
      <c r="G155" s="292"/>
      <c r="H155" s="292"/>
      <c r="I155" s="292"/>
      <c r="J155" s="292"/>
      <c r="K155" s="292"/>
      <c r="L155" s="292"/>
      <c r="M155" s="292"/>
      <c r="N155" s="292"/>
      <c r="O155" s="292"/>
      <c r="P155" s="292"/>
      <c r="Q155" s="292"/>
      <c r="R155" s="292"/>
      <c r="S155" s="292"/>
      <c r="T155" s="292"/>
      <c r="U155" s="292"/>
      <c r="V155" s="292"/>
      <c r="W155" s="292"/>
      <c r="X155" s="292"/>
      <c r="Y155" s="292"/>
      <c r="Z155" s="292"/>
      <c r="AA155" s="292"/>
      <c r="AB155" s="292"/>
      <c r="AC155" s="292"/>
      <c r="AD155" s="40"/>
      <c r="AE155" s="165"/>
      <c r="AG155" s="108"/>
      <c r="AI155" s="166"/>
      <c r="AJ155" s="166"/>
      <c r="AK155" s="166"/>
      <c r="BB155" s="159"/>
    </row>
    <row r="156" spans="1:54" s="112" customFormat="1" ht="2.25" customHeight="1" x14ac:dyDescent="0.25">
      <c r="A156" s="167"/>
      <c r="B156" s="41"/>
      <c r="C156" s="292"/>
      <c r="D156" s="292"/>
      <c r="E156" s="292"/>
      <c r="F156" s="292"/>
      <c r="G156" s="292"/>
      <c r="H156" s="292"/>
      <c r="I156" s="292"/>
      <c r="J156" s="292"/>
      <c r="K156" s="292"/>
      <c r="L156" s="292"/>
      <c r="M156" s="292"/>
      <c r="N156" s="292"/>
      <c r="O156" s="292"/>
      <c r="P156" s="292"/>
      <c r="Q156" s="292"/>
      <c r="R156" s="292"/>
      <c r="S156" s="292"/>
      <c r="T156" s="292"/>
      <c r="U156" s="292"/>
      <c r="V156" s="292"/>
      <c r="W156" s="292"/>
      <c r="X156" s="292"/>
      <c r="Y156" s="292"/>
      <c r="Z156" s="292"/>
      <c r="AA156" s="292"/>
      <c r="AB156" s="292"/>
      <c r="AC156" s="292"/>
      <c r="AD156" s="42"/>
      <c r="AE156" s="167"/>
      <c r="AG156" s="162"/>
      <c r="AI156" s="168"/>
      <c r="AJ156" s="168"/>
      <c r="AK156" s="168"/>
      <c r="BB156" s="164"/>
    </row>
    <row r="157" spans="1:54" s="110" customFormat="1" hidden="1" x14ac:dyDescent="0.25">
      <c r="A157" s="165"/>
      <c r="B157" s="39"/>
      <c r="C157" s="292"/>
      <c r="D157" s="292"/>
      <c r="E157" s="292"/>
      <c r="F157" s="292"/>
      <c r="G157" s="292"/>
      <c r="H157" s="292"/>
      <c r="I157" s="292"/>
      <c r="J157" s="292"/>
      <c r="K157" s="292"/>
      <c r="L157" s="292"/>
      <c r="M157" s="292"/>
      <c r="N157" s="292"/>
      <c r="O157" s="292"/>
      <c r="P157" s="292"/>
      <c r="Q157" s="292"/>
      <c r="R157" s="292"/>
      <c r="S157" s="292"/>
      <c r="T157" s="292"/>
      <c r="U157" s="292"/>
      <c r="V157" s="292"/>
      <c r="W157" s="292"/>
      <c r="X157" s="292"/>
      <c r="Y157" s="292"/>
      <c r="Z157" s="292"/>
      <c r="AA157" s="292"/>
      <c r="AB157" s="292"/>
      <c r="AC157" s="292"/>
      <c r="AD157" s="40"/>
      <c r="AE157" s="165"/>
      <c r="AG157" s="108"/>
      <c r="AI157" s="166"/>
      <c r="AJ157" s="166"/>
      <c r="AK157" s="166"/>
      <c r="BB157" s="159"/>
    </row>
    <row r="158" spans="1:54" s="110" customFormat="1" x14ac:dyDescent="0.25">
      <c r="A158" s="165"/>
      <c r="B158" s="39"/>
      <c r="C158" s="291" t="s">
        <v>533</v>
      </c>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291"/>
      <c r="Z158" s="291"/>
      <c r="AA158" s="291"/>
      <c r="AB158" s="291"/>
      <c r="AC158" s="63"/>
      <c r="AD158" s="40"/>
      <c r="AE158" s="165"/>
      <c r="AG158" s="108"/>
      <c r="AI158" s="166"/>
      <c r="AJ158" s="166"/>
      <c r="AK158" s="166"/>
      <c r="BB158" s="159"/>
    </row>
    <row r="159" spans="1:54" s="112" customFormat="1" ht="15.75" customHeight="1" x14ac:dyDescent="0.25">
      <c r="A159" s="167"/>
      <c r="B159" s="41"/>
      <c r="C159" s="291"/>
      <c r="D159" s="291"/>
      <c r="E159" s="291"/>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62"/>
      <c r="AD159" s="42"/>
      <c r="AE159" s="167"/>
      <c r="AG159" s="162"/>
      <c r="AI159" s="168"/>
      <c r="AJ159" s="168"/>
      <c r="AK159" s="168"/>
      <c r="BB159" s="164"/>
    </row>
    <row r="160" spans="1:54" s="133" customFormat="1" ht="18" x14ac:dyDescent="0.25">
      <c r="A160" s="104"/>
      <c r="B160" s="44"/>
      <c r="C160" s="45"/>
      <c r="D160" s="45"/>
      <c r="E160" s="45"/>
      <c r="F160" s="45"/>
      <c r="G160" s="45"/>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46"/>
      <c r="AE160" s="104"/>
      <c r="AG160" s="108"/>
      <c r="AI160" s="131"/>
      <c r="AJ160" s="131"/>
      <c r="AK160" s="131"/>
      <c r="BB160" s="159"/>
    </row>
    <row r="161" spans="1:54" s="107" customFormat="1" ht="6" x14ac:dyDescent="0.25">
      <c r="A161" s="12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E161" s="127"/>
      <c r="BB161" s="150"/>
    </row>
    <row r="162" spans="1:54" s="47" customFormat="1" ht="14.25" x14ac:dyDescent="0.25">
      <c r="A162" s="170"/>
      <c r="H162" s="308"/>
      <c r="I162" s="308"/>
      <c r="J162" s="309"/>
      <c r="K162" s="309"/>
      <c r="L162" s="309"/>
      <c r="M162" s="309"/>
      <c r="N162" s="309"/>
      <c r="O162" s="309"/>
      <c r="P162" s="309"/>
      <c r="Q162" s="309"/>
      <c r="R162" s="309"/>
      <c r="S162" s="309"/>
      <c r="T162" s="309"/>
      <c r="U162" s="309"/>
      <c r="V162" s="309"/>
      <c r="W162" s="309"/>
      <c r="X162" s="309"/>
      <c r="Y162" s="309"/>
      <c r="Z162" s="309"/>
      <c r="AA162" s="309"/>
      <c r="AB162" s="309"/>
      <c r="AC162" s="309"/>
      <c r="AE162" s="170"/>
      <c r="AG162" s="108"/>
      <c r="BB162" s="159"/>
    </row>
    <row r="163" spans="1:54" s="47" customFormat="1" ht="14.25" x14ac:dyDescent="0.25">
      <c r="A163" s="170"/>
      <c r="G163" s="108"/>
      <c r="H163" s="308"/>
      <c r="I163" s="308"/>
      <c r="J163" s="309"/>
      <c r="K163" s="309"/>
      <c r="L163" s="309"/>
      <c r="M163" s="309"/>
      <c r="N163" s="309"/>
      <c r="O163" s="309"/>
      <c r="P163" s="309"/>
      <c r="Q163" s="309"/>
      <c r="R163" s="309"/>
      <c r="S163" s="309"/>
      <c r="T163" s="309"/>
      <c r="U163" s="309"/>
      <c r="V163" s="309"/>
      <c r="W163" s="309"/>
      <c r="X163" s="309"/>
      <c r="Y163" s="309"/>
      <c r="Z163" s="309"/>
      <c r="AA163" s="309"/>
      <c r="AB163" s="309"/>
      <c r="AC163" s="309"/>
      <c r="AE163" s="170"/>
      <c r="AG163" s="108"/>
      <c r="BB163" s="159"/>
    </row>
    <row r="164" spans="1:54" s="47" customFormat="1" ht="14.25" x14ac:dyDescent="0.25">
      <c r="A164" s="170"/>
      <c r="G164" s="108"/>
      <c r="H164" s="308"/>
      <c r="I164" s="308"/>
      <c r="J164" s="309"/>
      <c r="K164" s="309"/>
      <c r="L164" s="309"/>
      <c r="M164" s="309"/>
      <c r="N164" s="309"/>
      <c r="O164" s="309"/>
      <c r="P164" s="309"/>
      <c r="Q164" s="309"/>
      <c r="R164" s="309"/>
      <c r="S164" s="309"/>
      <c r="T164" s="309"/>
      <c r="U164" s="309"/>
      <c r="V164" s="309"/>
      <c r="W164" s="309"/>
      <c r="X164" s="309"/>
      <c r="Y164" s="309"/>
      <c r="Z164" s="309"/>
      <c r="AA164" s="309"/>
      <c r="AB164" s="309"/>
      <c r="AC164" s="309"/>
      <c r="AE164" s="170"/>
      <c r="AG164" s="108"/>
      <c r="BB164" s="159"/>
    </row>
    <row r="165" spans="1:54" s="109" customFormat="1" ht="5.25" customHeight="1" x14ac:dyDescent="0.25">
      <c r="A165" s="171"/>
      <c r="AB165" s="47"/>
      <c r="AC165" s="47"/>
      <c r="AE165" s="171"/>
      <c r="AG165" s="162"/>
      <c r="BB165" s="164"/>
    </row>
    <row r="166" spans="1:54" s="47" customFormat="1" ht="14.25" x14ac:dyDescent="0.25">
      <c r="A166" s="170"/>
      <c r="H166" s="308"/>
      <c r="I166" s="308"/>
      <c r="J166" s="309"/>
      <c r="K166" s="309"/>
      <c r="L166" s="309"/>
      <c r="M166" s="309"/>
      <c r="N166" s="309"/>
      <c r="O166" s="309"/>
      <c r="P166" s="309"/>
      <c r="Q166" s="309"/>
      <c r="R166" s="309"/>
      <c r="S166" s="309"/>
      <c r="T166" s="309"/>
      <c r="U166" s="309"/>
      <c r="V166" s="309"/>
      <c r="W166" s="309"/>
      <c r="X166" s="309"/>
      <c r="Y166" s="309"/>
      <c r="Z166" s="309"/>
      <c r="AA166" s="309"/>
      <c r="AB166" s="309"/>
      <c r="AC166" s="309"/>
      <c r="AE166" s="170"/>
      <c r="AG166" s="108"/>
      <c r="BB166" s="159"/>
    </row>
    <row r="167" spans="1:54" s="47" customFormat="1" ht="14.25" x14ac:dyDescent="0.25">
      <c r="A167" s="170"/>
      <c r="G167" s="108"/>
      <c r="H167" s="308"/>
      <c r="I167" s="308"/>
      <c r="J167" s="309"/>
      <c r="K167" s="309"/>
      <c r="L167" s="309"/>
      <c r="M167" s="309"/>
      <c r="N167" s="309"/>
      <c r="O167" s="309"/>
      <c r="P167" s="309"/>
      <c r="Q167" s="309"/>
      <c r="R167" s="309"/>
      <c r="S167" s="309"/>
      <c r="T167" s="309"/>
      <c r="U167" s="309"/>
      <c r="V167" s="309"/>
      <c r="W167" s="309"/>
      <c r="X167" s="309"/>
      <c r="Y167" s="309"/>
      <c r="Z167" s="309"/>
      <c r="AA167" s="309"/>
      <c r="AB167" s="309"/>
      <c r="AC167" s="309"/>
      <c r="AE167" s="170"/>
      <c r="AG167" s="108"/>
      <c r="BB167" s="159"/>
    </row>
    <row r="168" spans="1:54" s="109" customFormat="1" ht="5.25" customHeight="1" x14ac:dyDescent="0.25">
      <c r="A168" s="171"/>
      <c r="B168" s="47"/>
      <c r="C168" s="47"/>
      <c r="D168" s="47"/>
      <c r="E168" s="47"/>
      <c r="F168" s="47"/>
      <c r="G168" s="108"/>
      <c r="H168" s="308"/>
      <c r="I168" s="308"/>
      <c r="J168" s="310"/>
      <c r="K168" s="310"/>
      <c r="L168" s="310"/>
      <c r="M168" s="310"/>
      <c r="N168" s="310"/>
      <c r="O168" s="310"/>
      <c r="P168" s="310"/>
      <c r="Q168" s="310"/>
      <c r="R168" s="310"/>
      <c r="S168" s="310"/>
      <c r="T168" s="310"/>
      <c r="U168" s="310"/>
      <c r="V168" s="310"/>
      <c r="W168" s="310"/>
      <c r="X168" s="310"/>
      <c r="Y168" s="310"/>
      <c r="Z168" s="310"/>
      <c r="AA168" s="310"/>
      <c r="AB168" s="310"/>
      <c r="AC168" s="310"/>
      <c r="AD168" s="47"/>
      <c r="AE168" s="171"/>
      <c r="AG168" s="162"/>
      <c r="BB168" s="164"/>
    </row>
    <row r="169" spans="1:54" s="173" customFormat="1" ht="14.25" x14ac:dyDescent="0.25">
      <c r="A169" s="172"/>
      <c r="B169" s="47"/>
      <c r="C169" s="47"/>
      <c r="D169" s="47"/>
      <c r="E169" s="47"/>
      <c r="F169" s="47"/>
      <c r="G169" s="108"/>
      <c r="H169" s="308"/>
      <c r="I169" s="308"/>
      <c r="J169" s="309"/>
      <c r="K169" s="309"/>
      <c r="L169" s="309"/>
      <c r="M169" s="309"/>
      <c r="N169" s="309"/>
      <c r="O169" s="309"/>
      <c r="P169" s="309"/>
      <c r="Q169" s="309"/>
      <c r="R169" s="309"/>
      <c r="S169" s="309"/>
      <c r="T169" s="309"/>
      <c r="U169" s="309"/>
      <c r="V169" s="309"/>
      <c r="W169" s="309"/>
      <c r="X169" s="309"/>
      <c r="Y169" s="309"/>
      <c r="Z169" s="309"/>
      <c r="AA169" s="309"/>
      <c r="AB169" s="309"/>
      <c r="AC169" s="309"/>
      <c r="AD169" s="47"/>
      <c r="AE169" s="172"/>
      <c r="AG169" s="107"/>
      <c r="BB169" s="150"/>
    </row>
    <row r="170" spans="1:54" s="109" customFormat="1" ht="5.25" customHeight="1" x14ac:dyDescent="0.25">
      <c r="A170" s="171"/>
      <c r="AB170" s="47"/>
      <c r="AC170" s="47"/>
      <c r="AE170" s="171"/>
      <c r="AG170" s="162"/>
      <c r="BB170" s="164"/>
    </row>
    <row r="171" spans="1:54" s="47" customFormat="1" ht="14.25" x14ac:dyDescent="0.25">
      <c r="A171" s="170"/>
      <c r="H171" s="308"/>
      <c r="I171" s="308"/>
      <c r="J171" s="309"/>
      <c r="K171" s="309"/>
      <c r="L171" s="309"/>
      <c r="M171" s="309"/>
      <c r="N171" s="309"/>
      <c r="O171" s="309"/>
      <c r="P171" s="309"/>
      <c r="Q171" s="309"/>
      <c r="R171" s="309"/>
      <c r="S171" s="309"/>
      <c r="T171" s="309"/>
      <c r="U171" s="309"/>
      <c r="V171" s="309"/>
      <c r="W171" s="309"/>
      <c r="X171" s="309"/>
      <c r="Y171" s="309"/>
      <c r="Z171" s="309"/>
      <c r="AA171" s="309"/>
      <c r="AB171" s="309"/>
      <c r="AC171" s="309"/>
      <c r="AE171" s="170"/>
      <c r="AG171" s="108"/>
      <c r="BB171" s="159"/>
    </row>
    <row r="172" spans="1:54" s="47" customFormat="1" ht="14.25" x14ac:dyDescent="0.25">
      <c r="A172" s="170"/>
      <c r="G172" s="108"/>
      <c r="H172" s="308"/>
      <c r="I172" s="308"/>
      <c r="J172" s="309"/>
      <c r="K172" s="309"/>
      <c r="L172" s="309"/>
      <c r="M172" s="309"/>
      <c r="N172" s="309"/>
      <c r="O172" s="309"/>
      <c r="P172" s="309"/>
      <c r="Q172" s="309"/>
      <c r="R172" s="309"/>
      <c r="S172" s="309"/>
      <c r="T172" s="309"/>
      <c r="U172" s="309"/>
      <c r="V172" s="309"/>
      <c r="W172" s="309"/>
      <c r="X172" s="309"/>
      <c r="Y172" s="309"/>
      <c r="Z172" s="309"/>
      <c r="AA172" s="309"/>
      <c r="AB172" s="309"/>
      <c r="AC172" s="309"/>
      <c r="AE172" s="165"/>
      <c r="AF172" s="110"/>
      <c r="AG172" s="108"/>
      <c r="AH172" s="110"/>
      <c r="AI172" s="110"/>
      <c r="AJ172" s="110"/>
      <c r="BB172" s="159"/>
    </row>
    <row r="173" spans="1:54" s="107" customFormat="1" ht="6" x14ac:dyDescent="0.25">
      <c r="A173" s="127"/>
      <c r="B173" s="311"/>
      <c r="C173" s="311"/>
      <c r="D173" s="311"/>
      <c r="E173" s="311"/>
      <c r="F173" s="311"/>
      <c r="G173" s="311"/>
      <c r="H173" s="311"/>
      <c r="I173" s="311"/>
      <c r="J173" s="311"/>
      <c r="K173" s="311"/>
      <c r="L173" s="311"/>
      <c r="M173" s="311"/>
      <c r="N173" s="311"/>
      <c r="O173" s="311"/>
      <c r="P173" s="311"/>
      <c r="Q173" s="311"/>
      <c r="R173" s="311"/>
      <c r="S173" s="311"/>
      <c r="T173" s="311"/>
      <c r="U173" s="311"/>
      <c r="V173" s="311"/>
      <c r="W173" s="311"/>
      <c r="X173" s="311"/>
      <c r="Y173" s="311"/>
      <c r="Z173" s="311"/>
      <c r="AA173" s="311"/>
      <c r="AB173" s="311"/>
      <c r="AC173" s="311"/>
      <c r="AD173" s="311"/>
      <c r="AE173" s="127"/>
      <c r="BB173" s="150"/>
    </row>
    <row r="174" spans="1:54" s="108" customFormat="1" ht="14.25" x14ac:dyDescent="0.25">
      <c r="A174" s="174"/>
      <c r="B174" s="262"/>
      <c r="C174" s="262"/>
      <c r="D174" s="262"/>
      <c r="E174" s="262"/>
      <c r="F174" s="262"/>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174"/>
      <c r="BB174" s="159"/>
    </row>
    <row r="175" spans="1:54" s="108" customFormat="1" ht="14.25" x14ac:dyDescent="0.25">
      <c r="A175" s="174"/>
      <c r="B175" s="262"/>
      <c r="C175" s="262"/>
      <c r="D175" s="262"/>
      <c r="E175" s="262"/>
      <c r="F175" s="262"/>
      <c r="G175" s="262"/>
      <c r="H175" s="312"/>
      <c r="I175" s="312"/>
      <c r="J175" s="312"/>
      <c r="K175" s="312"/>
      <c r="L175" s="312"/>
      <c r="M175" s="312"/>
      <c r="N175" s="312"/>
      <c r="O175" s="312"/>
      <c r="P175" s="312"/>
      <c r="Q175" s="312"/>
      <c r="R175" s="312"/>
      <c r="S175" s="312"/>
      <c r="T175" s="312"/>
      <c r="U175" s="312"/>
      <c r="V175" s="312"/>
      <c r="W175" s="312"/>
      <c r="X175" s="312"/>
      <c r="Y175" s="312"/>
      <c r="Z175" s="312"/>
      <c r="AA175" s="312"/>
      <c r="AB175" s="312"/>
      <c r="AC175" s="312"/>
      <c r="AD175" s="262"/>
      <c r="AE175" s="174"/>
      <c r="BB175" s="159"/>
    </row>
    <row r="176" spans="1:54" s="107" customFormat="1" ht="6" x14ac:dyDescent="0.25">
      <c r="A176" s="127"/>
      <c r="B176" s="263"/>
      <c r="C176" s="263"/>
      <c r="D176" s="263"/>
      <c r="E176" s="263"/>
      <c r="F176" s="263"/>
      <c r="G176" s="263"/>
      <c r="H176" s="263"/>
      <c r="I176" s="263"/>
      <c r="J176" s="263"/>
      <c r="K176" s="263"/>
      <c r="L176" s="263"/>
      <c r="M176" s="263"/>
      <c r="N176" s="263"/>
      <c r="O176" s="263"/>
      <c r="P176" s="263"/>
      <c r="Q176" s="263"/>
      <c r="R176" s="263"/>
      <c r="S176" s="263"/>
      <c r="T176" s="263"/>
      <c r="U176" s="263"/>
      <c r="V176" s="263"/>
      <c r="W176" s="263"/>
      <c r="X176" s="263"/>
      <c r="Y176" s="263"/>
      <c r="Z176" s="263"/>
      <c r="AA176" s="263"/>
      <c r="AB176" s="263"/>
      <c r="AC176" s="263"/>
      <c r="AD176" s="263"/>
      <c r="AE176" s="127"/>
      <c r="BB176" s="150"/>
    </row>
    <row r="177" spans="1:54" s="110" customFormat="1" x14ac:dyDescent="0.25">
      <c r="A177" s="165"/>
      <c r="C177" s="313"/>
      <c r="D177" s="313"/>
      <c r="E177" s="313"/>
      <c r="F177" s="313"/>
      <c r="G177" s="111"/>
      <c r="H177" s="312"/>
      <c r="I177" s="312"/>
      <c r="J177" s="312"/>
      <c r="K177" s="312"/>
      <c r="L177" s="312"/>
      <c r="M177" s="312"/>
      <c r="N177" s="312"/>
      <c r="O177" s="312"/>
      <c r="P177" s="312"/>
      <c r="Q177" s="312"/>
      <c r="R177" s="312"/>
      <c r="S177" s="312"/>
      <c r="T177" s="312"/>
      <c r="U177" s="312"/>
      <c r="V177" s="312"/>
      <c r="W177" s="312"/>
      <c r="X177" s="312"/>
      <c r="Y177" s="312"/>
      <c r="Z177" s="312"/>
      <c r="AA177" s="312"/>
      <c r="AB177" s="312"/>
      <c r="AC177" s="312"/>
      <c r="AE177" s="165"/>
      <c r="AG177" s="108"/>
      <c r="AI177" s="166"/>
      <c r="AJ177" s="166"/>
      <c r="AK177" s="166"/>
      <c r="BB177" s="159"/>
    </row>
    <row r="178" spans="1:54" s="112" customFormat="1" ht="5.25" x14ac:dyDescent="0.25">
      <c r="A178" s="167"/>
      <c r="C178" s="314"/>
      <c r="D178" s="314"/>
      <c r="E178" s="314"/>
      <c r="F178" s="314"/>
      <c r="G178" s="315"/>
      <c r="H178" s="315"/>
      <c r="I178" s="315"/>
      <c r="J178" s="315"/>
      <c r="K178" s="315"/>
      <c r="L178" s="315"/>
      <c r="M178" s="315"/>
      <c r="N178" s="315"/>
      <c r="O178" s="315"/>
      <c r="P178" s="315"/>
      <c r="Q178" s="315"/>
      <c r="R178" s="315"/>
      <c r="S178" s="315"/>
      <c r="T178" s="315"/>
      <c r="U178" s="315"/>
      <c r="V178" s="315"/>
      <c r="W178" s="315"/>
      <c r="X178" s="315"/>
      <c r="Y178" s="315"/>
      <c r="Z178" s="315"/>
      <c r="AA178" s="315"/>
      <c r="AB178" s="315"/>
      <c r="AC178" s="315"/>
      <c r="AE178" s="167"/>
      <c r="AG178" s="162"/>
      <c r="AI178" s="168"/>
      <c r="AJ178" s="168"/>
      <c r="AK178" s="168"/>
      <c r="BB178" s="164"/>
    </row>
    <row r="179" spans="1:54" s="110" customFormat="1" x14ac:dyDescent="0.25">
      <c r="A179" s="165"/>
      <c r="C179" s="313"/>
      <c r="D179" s="313"/>
      <c r="E179" s="313"/>
      <c r="F179" s="313"/>
      <c r="G179" s="111"/>
      <c r="H179" s="312"/>
      <c r="I179" s="312"/>
      <c r="J179" s="312"/>
      <c r="K179" s="312"/>
      <c r="L179" s="312"/>
      <c r="M179" s="312"/>
      <c r="N179" s="312"/>
      <c r="O179" s="312"/>
      <c r="P179" s="312"/>
      <c r="Q179" s="312"/>
      <c r="R179" s="312"/>
      <c r="S179" s="312"/>
      <c r="T179" s="312"/>
      <c r="U179" s="312"/>
      <c r="V179" s="312"/>
      <c r="W179" s="312"/>
      <c r="X179" s="312"/>
      <c r="Y179" s="312"/>
      <c r="Z179" s="312"/>
      <c r="AA179" s="312"/>
      <c r="AB179" s="312"/>
      <c r="AC179" s="312"/>
      <c r="AE179" s="165"/>
      <c r="AG179" s="108"/>
      <c r="AI179" s="166"/>
      <c r="AJ179" s="166"/>
      <c r="AK179" s="166"/>
      <c r="BB179" s="159"/>
    </row>
    <row r="180" spans="1:54" s="110" customFormat="1" x14ac:dyDescent="0.25">
      <c r="A180" s="165"/>
      <c r="C180" s="313"/>
      <c r="D180" s="313"/>
      <c r="E180" s="313"/>
      <c r="F180" s="313"/>
      <c r="G180" s="111"/>
      <c r="H180" s="312"/>
      <c r="I180" s="312"/>
      <c r="J180" s="312"/>
      <c r="K180" s="312"/>
      <c r="L180" s="312"/>
      <c r="M180" s="312"/>
      <c r="N180" s="312"/>
      <c r="O180" s="312"/>
      <c r="P180" s="312"/>
      <c r="Q180" s="312"/>
      <c r="R180" s="312"/>
      <c r="S180" s="312"/>
      <c r="T180" s="312"/>
      <c r="U180" s="312"/>
      <c r="V180" s="312"/>
      <c r="W180" s="312"/>
      <c r="X180" s="312"/>
      <c r="Y180" s="312"/>
      <c r="Z180" s="312"/>
      <c r="AA180" s="312"/>
      <c r="AB180" s="312"/>
      <c r="AC180" s="312"/>
      <c r="AE180" s="165"/>
      <c r="AG180" s="108"/>
      <c r="AI180" s="166"/>
      <c r="AJ180" s="166"/>
      <c r="AK180" s="166"/>
      <c r="BB180" s="159"/>
    </row>
    <row r="181" spans="1:54" s="110" customFormat="1" x14ac:dyDescent="0.25">
      <c r="A181" s="165"/>
      <c r="C181" s="313"/>
      <c r="D181" s="313"/>
      <c r="E181" s="313"/>
      <c r="F181" s="313"/>
      <c r="G181" s="111"/>
      <c r="H181" s="312"/>
      <c r="I181" s="312"/>
      <c r="J181" s="312"/>
      <c r="K181" s="312"/>
      <c r="L181" s="312"/>
      <c r="M181" s="312"/>
      <c r="N181" s="312"/>
      <c r="O181" s="312"/>
      <c r="P181" s="312"/>
      <c r="Q181" s="312"/>
      <c r="R181" s="312"/>
      <c r="S181" s="312"/>
      <c r="T181" s="312"/>
      <c r="U181" s="312"/>
      <c r="V181" s="312"/>
      <c r="W181" s="312"/>
      <c r="X181" s="312"/>
      <c r="Y181" s="312"/>
      <c r="Z181" s="312"/>
      <c r="AA181" s="312"/>
      <c r="AB181" s="312"/>
      <c r="AC181" s="312"/>
      <c r="AE181" s="165"/>
      <c r="AG181" s="108"/>
      <c r="AI181" s="166"/>
      <c r="AJ181" s="166"/>
      <c r="AK181" s="166"/>
      <c r="BB181" s="159"/>
    </row>
    <row r="182" spans="1:54" s="112" customFormat="1" ht="5.25" x14ac:dyDescent="0.25">
      <c r="A182" s="167"/>
      <c r="C182" s="314"/>
      <c r="D182" s="314"/>
      <c r="E182" s="314"/>
      <c r="F182" s="314"/>
      <c r="G182" s="315"/>
      <c r="H182" s="315"/>
      <c r="I182" s="315"/>
      <c r="J182" s="315"/>
      <c r="K182" s="315"/>
      <c r="L182" s="315"/>
      <c r="M182" s="315"/>
      <c r="N182" s="315"/>
      <c r="O182" s="315"/>
      <c r="P182" s="315"/>
      <c r="Q182" s="315"/>
      <c r="R182" s="315"/>
      <c r="S182" s="315"/>
      <c r="T182" s="315"/>
      <c r="U182" s="315"/>
      <c r="V182" s="315"/>
      <c r="W182" s="315"/>
      <c r="X182" s="315"/>
      <c r="Y182" s="315"/>
      <c r="Z182" s="315"/>
      <c r="AA182" s="315"/>
      <c r="AB182" s="315"/>
      <c r="AC182" s="315"/>
      <c r="AE182" s="167"/>
      <c r="AG182" s="162"/>
      <c r="AI182" s="168"/>
      <c r="AJ182" s="168"/>
      <c r="AK182" s="168"/>
      <c r="BB182" s="164"/>
    </row>
    <row r="183" spans="1:54" s="110" customFormat="1" x14ac:dyDescent="0.25">
      <c r="A183" s="165"/>
      <c r="C183" s="313"/>
      <c r="D183" s="313"/>
      <c r="E183" s="313"/>
      <c r="F183" s="313"/>
      <c r="G183" s="111"/>
      <c r="H183" s="312"/>
      <c r="I183" s="312"/>
      <c r="J183" s="312"/>
      <c r="K183" s="312"/>
      <c r="L183" s="312"/>
      <c r="M183" s="312"/>
      <c r="N183" s="312"/>
      <c r="O183" s="312"/>
      <c r="P183" s="312"/>
      <c r="Q183" s="312"/>
      <c r="R183" s="312"/>
      <c r="S183" s="312"/>
      <c r="T183" s="312"/>
      <c r="U183" s="312"/>
      <c r="V183" s="312"/>
      <c r="W183" s="312"/>
      <c r="X183" s="312"/>
      <c r="Y183" s="312"/>
      <c r="Z183" s="312"/>
      <c r="AA183" s="312"/>
      <c r="AB183" s="312"/>
      <c r="AC183" s="312"/>
      <c r="AE183" s="165"/>
      <c r="AG183" s="108"/>
      <c r="AI183" s="166"/>
      <c r="AJ183" s="166"/>
      <c r="AK183" s="166"/>
      <c r="BB183" s="159"/>
    </row>
    <row r="184" spans="1:54" s="110" customFormat="1" x14ac:dyDescent="0.25">
      <c r="A184" s="165"/>
      <c r="C184" s="313"/>
      <c r="D184" s="313"/>
      <c r="E184" s="313"/>
      <c r="F184" s="313"/>
      <c r="G184" s="111"/>
      <c r="H184" s="312"/>
      <c r="I184" s="312"/>
      <c r="J184" s="312"/>
      <c r="K184" s="312"/>
      <c r="L184" s="312"/>
      <c r="M184" s="312"/>
      <c r="N184" s="312"/>
      <c r="O184" s="312"/>
      <c r="P184" s="312"/>
      <c r="Q184" s="312"/>
      <c r="R184" s="312"/>
      <c r="S184" s="312"/>
      <c r="T184" s="312"/>
      <c r="U184" s="312"/>
      <c r="V184" s="312"/>
      <c r="W184" s="312"/>
      <c r="X184" s="312"/>
      <c r="Y184" s="312"/>
      <c r="Z184" s="312"/>
      <c r="AA184" s="312"/>
      <c r="AB184" s="312"/>
      <c r="AC184" s="312"/>
      <c r="AE184" s="165"/>
      <c r="AG184" s="108"/>
      <c r="AI184" s="166"/>
      <c r="AJ184" s="166"/>
      <c r="AK184" s="166"/>
      <c r="BB184" s="159"/>
    </row>
    <row r="185" spans="1:54" s="112" customFormat="1" ht="5.25" x14ac:dyDescent="0.25">
      <c r="A185" s="167"/>
      <c r="C185" s="314"/>
      <c r="D185" s="314"/>
      <c r="E185" s="314"/>
      <c r="F185" s="314"/>
      <c r="G185" s="315"/>
      <c r="H185" s="315"/>
      <c r="I185" s="315"/>
      <c r="J185" s="315"/>
      <c r="K185" s="315"/>
      <c r="L185" s="315"/>
      <c r="M185" s="315"/>
      <c r="N185" s="315"/>
      <c r="O185" s="315"/>
      <c r="P185" s="315"/>
      <c r="Q185" s="315"/>
      <c r="R185" s="315"/>
      <c r="S185" s="315"/>
      <c r="T185" s="315"/>
      <c r="U185" s="315"/>
      <c r="V185" s="315"/>
      <c r="W185" s="315"/>
      <c r="X185" s="315"/>
      <c r="Y185" s="315"/>
      <c r="Z185" s="315"/>
      <c r="AA185" s="315"/>
      <c r="AB185" s="315"/>
      <c r="AC185" s="315"/>
      <c r="AE185" s="167"/>
      <c r="AG185" s="162"/>
      <c r="AI185" s="168"/>
      <c r="AJ185" s="168"/>
      <c r="AK185" s="168"/>
      <c r="BB185" s="164"/>
    </row>
    <row r="186" spans="1:54" s="110" customFormat="1" x14ac:dyDescent="0.25">
      <c r="A186" s="165"/>
      <c r="C186" s="313"/>
      <c r="D186" s="313"/>
      <c r="E186" s="313"/>
      <c r="F186" s="313"/>
      <c r="G186" s="111"/>
      <c r="H186" s="312"/>
      <c r="I186" s="312"/>
      <c r="J186" s="312"/>
      <c r="K186" s="312"/>
      <c r="L186" s="312"/>
      <c r="M186" s="312"/>
      <c r="N186" s="312"/>
      <c r="O186" s="312"/>
      <c r="P186" s="312"/>
      <c r="Q186" s="312"/>
      <c r="R186" s="312"/>
      <c r="S186" s="312"/>
      <c r="T186" s="312"/>
      <c r="U186" s="312"/>
      <c r="V186" s="312"/>
      <c r="W186" s="312"/>
      <c r="X186" s="312"/>
      <c r="Y186" s="312"/>
      <c r="Z186" s="312"/>
      <c r="AA186" s="312"/>
      <c r="AB186" s="312"/>
      <c r="AC186" s="312"/>
      <c r="AE186" s="165"/>
      <c r="AG186" s="108"/>
      <c r="AI186" s="166"/>
      <c r="AJ186" s="166"/>
      <c r="AK186" s="166"/>
      <c r="BB186" s="159"/>
    </row>
    <row r="187" spans="1:54" s="110" customFormat="1" x14ac:dyDescent="0.25">
      <c r="A187" s="165"/>
      <c r="C187" s="313"/>
      <c r="D187" s="313"/>
      <c r="E187" s="313"/>
      <c r="F187" s="313"/>
      <c r="G187" s="111"/>
      <c r="H187" s="312"/>
      <c r="I187" s="312"/>
      <c r="J187" s="312"/>
      <c r="K187" s="312"/>
      <c r="L187" s="312"/>
      <c r="M187" s="312"/>
      <c r="N187" s="312"/>
      <c r="O187" s="312"/>
      <c r="P187" s="312"/>
      <c r="Q187" s="312"/>
      <c r="R187" s="312"/>
      <c r="S187" s="312"/>
      <c r="T187" s="312"/>
      <c r="U187" s="312"/>
      <c r="V187" s="312"/>
      <c r="W187" s="312"/>
      <c r="X187" s="312"/>
      <c r="Y187" s="312"/>
      <c r="Z187" s="312"/>
      <c r="AA187" s="312"/>
      <c r="AB187" s="312"/>
      <c r="AC187" s="312"/>
      <c r="AE187" s="165"/>
      <c r="AG187" s="108"/>
      <c r="AI187" s="166"/>
      <c r="AJ187" s="166"/>
      <c r="AK187" s="166"/>
      <c r="BB187" s="159"/>
    </row>
    <row r="188" spans="1:54" s="112" customFormat="1" ht="5.25" x14ac:dyDescent="0.25">
      <c r="A188" s="167"/>
      <c r="C188" s="314"/>
      <c r="D188" s="314"/>
      <c r="E188" s="314"/>
      <c r="F188" s="314"/>
      <c r="G188" s="315"/>
      <c r="H188" s="315"/>
      <c r="I188" s="315"/>
      <c r="J188" s="315"/>
      <c r="K188" s="315"/>
      <c r="L188" s="315"/>
      <c r="M188" s="315"/>
      <c r="N188" s="315"/>
      <c r="O188" s="315"/>
      <c r="P188" s="315"/>
      <c r="Q188" s="315"/>
      <c r="R188" s="315"/>
      <c r="S188" s="315"/>
      <c r="T188" s="315"/>
      <c r="U188" s="315"/>
      <c r="V188" s="315"/>
      <c r="W188" s="315"/>
      <c r="X188" s="315"/>
      <c r="Y188" s="315"/>
      <c r="Z188" s="315"/>
      <c r="AA188" s="315"/>
      <c r="AB188" s="315"/>
      <c r="AC188" s="315"/>
      <c r="AE188" s="167"/>
      <c r="AG188" s="162"/>
      <c r="AI188" s="168"/>
      <c r="AJ188" s="168"/>
      <c r="AK188" s="168"/>
      <c r="BB188" s="164"/>
    </row>
    <row r="189" spans="1:54" s="110" customFormat="1" x14ac:dyDescent="0.25">
      <c r="A189" s="165"/>
      <c r="C189" s="316"/>
      <c r="D189" s="316"/>
      <c r="E189" s="316"/>
      <c r="F189" s="316"/>
      <c r="G189" s="111"/>
      <c r="H189" s="312"/>
      <c r="I189" s="312"/>
      <c r="J189" s="312"/>
      <c r="K189" s="312"/>
      <c r="L189" s="312"/>
      <c r="M189" s="312"/>
      <c r="N189" s="312"/>
      <c r="O189" s="312"/>
      <c r="P189" s="312"/>
      <c r="Q189" s="312"/>
      <c r="R189" s="312"/>
      <c r="S189" s="312"/>
      <c r="T189" s="312"/>
      <c r="U189" s="312"/>
      <c r="V189" s="312"/>
      <c r="W189" s="312"/>
      <c r="X189" s="312"/>
      <c r="Y189" s="312"/>
      <c r="Z189" s="312"/>
      <c r="AA189" s="312"/>
      <c r="AB189" s="312"/>
      <c r="AC189" s="312"/>
      <c r="AE189" s="165"/>
      <c r="AG189" s="108"/>
      <c r="AI189" s="166"/>
      <c r="AJ189" s="166"/>
      <c r="AK189" s="166"/>
      <c r="BB189" s="159"/>
    </row>
    <row r="190" spans="1:54" s="110" customFormat="1" x14ac:dyDescent="0.25">
      <c r="A190" s="165"/>
      <c r="C190" s="313"/>
      <c r="D190" s="313"/>
      <c r="E190" s="313"/>
      <c r="F190" s="313"/>
      <c r="G190" s="111"/>
      <c r="H190" s="312"/>
      <c r="I190" s="312"/>
      <c r="J190" s="312"/>
      <c r="K190" s="312"/>
      <c r="L190" s="312"/>
      <c r="M190" s="312"/>
      <c r="N190" s="312"/>
      <c r="O190" s="312"/>
      <c r="P190" s="312"/>
      <c r="Q190" s="312"/>
      <c r="R190" s="312"/>
      <c r="S190" s="312"/>
      <c r="T190" s="312"/>
      <c r="U190" s="312"/>
      <c r="V190" s="312"/>
      <c r="W190" s="312"/>
      <c r="X190" s="312"/>
      <c r="Y190" s="312"/>
      <c r="Z190" s="312"/>
      <c r="AA190" s="312"/>
      <c r="AB190" s="312"/>
      <c r="AC190" s="312"/>
      <c r="AE190" s="165"/>
      <c r="AG190" s="108"/>
      <c r="AI190" s="166"/>
      <c r="AJ190" s="166"/>
      <c r="AK190" s="166"/>
      <c r="BB190" s="159"/>
    </row>
    <row r="191" spans="1:54" s="112" customFormat="1" ht="5.25" hidden="1" x14ac:dyDescent="0.25">
      <c r="A191" s="167"/>
      <c r="B191" s="41"/>
      <c r="C191" s="317"/>
      <c r="D191" s="317"/>
      <c r="E191" s="317"/>
      <c r="F191" s="317"/>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42"/>
      <c r="AE191" s="167"/>
      <c r="AG191" s="162"/>
      <c r="AI191" s="168"/>
      <c r="AJ191" s="168"/>
      <c r="AK191" s="168"/>
      <c r="BB191" s="164"/>
    </row>
    <row r="192" spans="1:54" s="110" customFormat="1" hidden="1" x14ac:dyDescent="0.25">
      <c r="A192" s="165"/>
      <c r="B192" s="39"/>
      <c r="C192" s="319"/>
      <c r="D192" s="319"/>
      <c r="E192" s="319"/>
      <c r="F192" s="319"/>
      <c r="G192" s="43"/>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40"/>
      <c r="AE192" s="165"/>
      <c r="AG192" s="108"/>
      <c r="AI192" s="166"/>
      <c r="AJ192" s="166"/>
      <c r="AK192" s="166"/>
      <c r="BB192" s="159"/>
    </row>
    <row r="193" spans="1:54" s="110" customFormat="1" hidden="1" x14ac:dyDescent="0.25">
      <c r="A193" s="165"/>
      <c r="B193" s="39"/>
      <c r="C193" s="319"/>
      <c r="D193" s="319"/>
      <c r="E193" s="319"/>
      <c r="F193" s="319"/>
      <c r="G193" s="43"/>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40"/>
      <c r="AE193" s="165"/>
      <c r="AG193" s="108"/>
      <c r="AI193" s="166"/>
      <c r="AJ193" s="166"/>
      <c r="AK193" s="166"/>
      <c r="BB193" s="159"/>
    </row>
    <row r="194" spans="1:54" s="112" customFormat="1" ht="5.25" hidden="1" x14ac:dyDescent="0.25">
      <c r="A194" s="167"/>
      <c r="B194" s="41"/>
      <c r="C194" s="322"/>
      <c r="D194" s="322"/>
      <c r="E194" s="322"/>
      <c r="F194" s="322"/>
      <c r="G194" s="48"/>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42"/>
      <c r="AE194" s="167"/>
      <c r="AG194" s="162"/>
      <c r="AI194" s="168"/>
      <c r="AJ194" s="168"/>
      <c r="AK194" s="168"/>
      <c r="BB194" s="164"/>
    </row>
    <row r="195" spans="1:54" s="110" customFormat="1" hidden="1" x14ac:dyDescent="0.25">
      <c r="A195" s="165"/>
      <c r="B195" s="39"/>
      <c r="C195" s="329"/>
      <c r="D195" s="329"/>
      <c r="E195" s="329"/>
      <c r="F195" s="329"/>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40"/>
      <c r="AE195" s="165"/>
      <c r="AG195" s="108"/>
      <c r="AI195" s="166"/>
      <c r="AJ195" s="166"/>
      <c r="AK195" s="166"/>
      <c r="BB195" s="159"/>
    </row>
    <row r="196" spans="1:54" s="112" customFormat="1" ht="5.25" hidden="1" x14ac:dyDescent="0.25">
      <c r="A196" s="167"/>
      <c r="B196" s="41"/>
      <c r="C196" s="322"/>
      <c r="D196" s="322"/>
      <c r="E196" s="322"/>
      <c r="F196" s="322"/>
      <c r="G196" s="330"/>
      <c r="H196" s="330"/>
      <c r="I196" s="330"/>
      <c r="J196" s="330"/>
      <c r="K196" s="330"/>
      <c r="L196" s="330"/>
      <c r="M196" s="330"/>
      <c r="N196" s="330"/>
      <c r="O196" s="330"/>
      <c r="P196" s="330"/>
      <c r="Q196" s="330"/>
      <c r="R196" s="330"/>
      <c r="S196" s="330"/>
      <c r="T196" s="330"/>
      <c r="U196" s="330"/>
      <c r="V196" s="330"/>
      <c r="W196" s="330"/>
      <c r="X196" s="330"/>
      <c r="Y196" s="330"/>
      <c r="Z196" s="330"/>
      <c r="AA196" s="330"/>
      <c r="AB196" s="330"/>
      <c r="AC196" s="330"/>
      <c r="AD196" s="42"/>
      <c r="AE196" s="167"/>
      <c r="AG196" s="162"/>
      <c r="AI196" s="168"/>
      <c r="AJ196" s="168"/>
      <c r="AK196" s="168"/>
      <c r="BB196" s="164"/>
    </row>
    <row r="197" spans="1:54" s="110" customFormat="1" hidden="1" x14ac:dyDescent="0.25">
      <c r="A197" s="165"/>
      <c r="B197" s="39"/>
      <c r="C197" s="331"/>
      <c r="D197" s="331"/>
      <c r="E197" s="331"/>
      <c r="F197" s="331"/>
      <c r="G197" s="331"/>
      <c r="H197" s="321"/>
      <c r="I197" s="321"/>
      <c r="J197" s="321"/>
      <c r="K197" s="321"/>
      <c r="L197" s="321"/>
      <c r="M197" s="321"/>
      <c r="N197" s="321"/>
      <c r="O197" s="321"/>
      <c r="P197" s="321"/>
      <c r="Q197" s="321"/>
      <c r="R197" s="321"/>
      <c r="S197" s="321"/>
      <c r="T197" s="321"/>
      <c r="U197" s="321"/>
      <c r="V197" s="321"/>
      <c r="W197" s="321"/>
      <c r="X197" s="321"/>
      <c r="Y197" s="321"/>
      <c r="Z197" s="321"/>
      <c r="AA197" s="321"/>
      <c r="AB197" s="321"/>
      <c r="AC197" s="321"/>
      <c r="AD197" s="40"/>
      <c r="AE197" s="165"/>
      <c r="AG197" s="108"/>
      <c r="AI197" s="166"/>
      <c r="AJ197" s="166"/>
      <c r="AK197" s="166"/>
      <c r="BB197" s="159"/>
    </row>
    <row r="198" spans="1:54" s="110" customFormat="1" hidden="1" x14ac:dyDescent="0.25">
      <c r="A198" s="165"/>
      <c r="B198" s="39"/>
      <c r="C198" s="332"/>
      <c r="D198" s="332"/>
      <c r="E198" s="332"/>
      <c r="F198" s="332"/>
      <c r="G198" s="332"/>
      <c r="H198" s="321"/>
      <c r="I198" s="321"/>
      <c r="J198" s="321"/>
      <c r="K198" s="321"/>
      <c r="L198" s="321"/>
      <c r="M198" s="321"/>
      <c r="N198" s="321"/>
      <c r="O198" s="321"/>
      <c r="P198" s="321"/>
      <c r="Q198" s="321"/>
      <c r="R198" s="321"/>
      <c r="S198" s="321"/>
      <c r="T198" s="321"/>
      <c r="U198" s="321"/>
      <c r="V198" s="321"/>
      <c r="W198" s="321"/>
      <c r="X198" s="321"/>
      <c r="Y198" s="321"/>
      <c r="Z198" s="321"/>
      <c r="AA198" s="321"/>
      <c r="AB198" s="321"/>
      <c r="AC198" s="321"/>
      <c r="AD198" s="40"/>
      <c r="AE198" s="165"/>
      <c r="AG198" s="108"/>
      <c r="AI198" s="166"/>
      <c r="AJ198" s="166"/>
      <c r="AK198" s="166"/>
      <c r="BB198" s="159"/>
    </row>
    <row r="199" spans="1:54" s="112" customFormat="1" ht="5.25" hidden="1" x14ac:dyDescent="0.25">
      <c r="A199" s="167"/>
      <c r="B199" s="41"/>
      <c r="C199" s="322"/>
      <c r="D199" s="322"/>
      <c r="E199" s="322"/>
      <c r="F199" s="322"/>
      <c r="G199" s="330"/>
      <c r="H199" s="330"/>
      <c r="I199" s="330"/>
      <c r="J199" s="330"/>
      <c r="K199" s="330"/>
      <c r="L199" s="330"/>
      <c r="M199" s="330"/>
      <c r="N199" s="330"/>
      <c r="O199" s="330"/>
      <c r="P199" s="330"/>
      <c r="Q199" s="330"/>
      <c r="R199" s="330"/>
      <c r="S199" s="330"/>
      <c r="T199" s="330"/>
      <c r="U199" s="330"/>
      <c r="V199" s="330"/>
      <c r="W199" s="330"/>
      <c r="X199" s="330"/>
      <c r="Y199" s="330"/>
      <c r="Z199" s="330"/>
      <c r="AA199" s="330"/>
      <c r="AB199" s="330"/>
      <c r="AC199" s="330"/>
      <c r="AD199" s="42"/>
      <c r="AE199" s="167"/>
      <c r="AG199" s="162"/>
      <c r="AI199" s="168"/>
      <c r="AJ199" s="168"/>
      <c r="AK199" s="168"/>
      <c r="BB199" s="164"/>
    </row>
    <row r="200" spans="1:54" s="110" customFormat="1" hidden="1" x14ac:dyDescent="0.25">
      <c r="A200" s="165"/>
      <c r="B200" s="39"/>
      <c r="C200" s="259"/>
      <c r="D200" s="259"/>
      <c r="E200" s="259"/>
      <c r="F200" s="259"/>
      <c r="G200" s="43"/>
      <c r="H200" s="321"/>
      <c r="I200" s="321"/>
      <c r="J200" s="321"/>
      <c r="K200" s="321"/>
      <c r="L200" s="321"/>
      <c r="M200" s="321"/>
      <c r="N200" s="321"/>
      <c r="O200" s="321"/>
      <c r="P200" s="321"/>
      <c r="Q200" s="321"/>
      <c r="R200" s="321"/>
      <c r="S200" s="321"/>
      <c r="T200" s="321"/>
      <c r="U200" s="321"/>
      <c r="V200" s="321"/>
      <c r="W200" s="321"/>
      <c r="X200" s="321"/>
      <c r="Y200" s="321"/>
      <c r="Z200" s="321"/>
      <c r="AA200" s="321"/>
      <c r="AB200" s="321"/>
      <c r="AC200" s="321"/>
      <c r="AD200" s="40"/>
      <c r="AE200" s="165"/>
      <c r="AG200" s="108"/>
      <c r="AI200" s="166"/>
      <c r="AJ200" s="166"/>
      <c r="AK200" s="166"/>
      <c r="BB200" s="159"/>
    </row>
    <row r="201" spans="1:54" s="112" customFormat="1" ht="5.25" hidden="1" x14ac:dyDescent="0.25">
      <c r="A201" s="167"/>
      <c r="B201" s="41"/>
      <c r="C201" s="322"/>
      <c r="D201" s="322"/>
      <c r="E201" s="322"/>
      <c r="F201" s="322"/>
      <c r="G201" s="48"/>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42"/>
      <c r="AE201" s="167"/>
      <c r="AG201" s="162"/>
      <c r="AI201" s="168"/>
      <c r="AJ201" s="168"/>
      <c r="AK201" s="168"/>
      <c r="BB201" s="164"/>
    </row>
    <row r="202" spans="1:54" s="110" customFormat="1" ht="11.25" hidden="1" customHeight="1" x14ac:dyDescent="0.25">
      <c r="A202" s="165"/>
      <c r="B202" s="39"/>
      <c r="C202" s="261"/>
      <c r="D202" s="261"/>
      <c r="E202" s="261"/>
      <c r="F202" s="261"/>
      <c r="G202" s="43"/>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40"/>
      <c r="AE202" s="165"/>
      <c r="AG202" s="108"/>
      <c r="AI202" s="166"/>
      <c r="AJ202" s="166"/>
      <c r="AK202" s="166"/>
      <c r="BB202" s="159"/>
    </row>
    <row r="203" spans="1:54" s="110" customFormat="1" hidden="1" x14ac:dyDescent="0.25">
      <c r="A203" s="165"/>
      <c r="B203" s="39"/>
      <c r="C203" s="261"/>
      <c r="D203" s="261"/>
      <c r="E203" s="261"/>
      <c r="F203" s="261"/>
      <c r="G203" s="43"/>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40"/>
      <c r="AE203" s="165"/>
      <c r="AG203" s="108"/>
      <c r="AI203" s="166"/>
      <c r="AJ203" s="166"/>
      <c r="AK203" s="166"/>
      <c r="BB203" s="159"/>
    </row>
    <row r="204" spans="1:54" s="110" customFormat="1" hidden="1" x14ac:dyDescent="0.25">
      <c r="A204" s="165"/>
      <c r="B204" s="39"/>
      <c r="C204" s="261"/>
      <c r="D204" s="261"/>
      <c r="E204" s="261"/>
      <c r="F204" s="261"/>
      <c r="G204" s="43"/>
      <c r="H204" s="258"/>
      <c r="I204" s="258"/>
      <c r="J204" s="258"/>
      <c r="K204" s="258"/>
      <c r="L204" s="258"/>
      <c r="M204" s="258"/>
      <c r="N204" s="258"/>
      <c r="O204" s="258"/>
      <c r="P204" s="258"/>
      <c r="Q204" s="258"/>
      <c r="R204" s="258"/>
      <c r="S204" s="258"/>
      <c r="T204" s="258"/>
      <c r="U204" s="258"/>
      <c r="V204" s="258"/>
      <c r="W204" s="258"/>
      <c r="X204" s="258"/>
      <c r="Y204" s="258"/>
      <c r="Z204" s="258"/>
      <c r="AA204" s="258"/>
      <c r="AB204" s="258"/>
      <c r="AC204" s="258"/>
      <c r="AD204" s="40"/>
      <c r="AE204" s="165"/>
      <c r="AG204" s="108"/>
      <c r="AI204" s="166"/>
      <c r="AJ204" s="166"/>
      <c r="AK204" s="166"/>
      <c r="BB204" s="159"/>
    </row>
    <row r="205" spans="1:54" s="110" customFormat="1" hidden="1" x14ac:dyDescent="0.25">
      <c r="A205" s="165"/>
      <c r="B205" s="39"/>
      <c r="C205" s="261"/>
      <c r="D205" s="261"/>
      <c r="E205" s="261"/>
      <c r="F205" s="261"/>
      <c r="G205" s="43"/>
      <c r="H205" s="258"/>
      <c r="I205" s="258"/>
      <c r="J205" s="258"/>
      <c r="K205" s="258"/>
      <c r="L205" s="258"/>
      <c r="M205" s="258"/>
      <c r="N205" s="258"/>
      <c r="O205" s="258"/>
      <c r="P205" s="258"/>
      <c r="Q205" s="258"/>
      <c r="R205" s="258"/>
      <c r="S205" s="258"/>
      <c r="T205" s="258"/>
      <c r="U205" s="258"/>
      <c r="V205" s="258"/>
      <c r="W205" s="258"/>
      <c r="X205" s="258"/>
      <c r="Y205" s="258"/>
      <c r="Z205" s="258"/>
      <c r="AA205" s="258"/>
      <c r="AB205" s="258"/>
      <c r="AC205" s="258"/>
      <c r="AD205" s="40"/>
      <c r="AE205" s="165"/>
      <c r="AG205" s="108"/>
      <c r="AI205" s="166"/>
      <c r="AJ205" s="166"/>
      <c r="AK205" s="166"/>
      <c r="BB205" s="159"/>
    </row>
    <row r="206" spans="1:54" s="110" customFormat="1" hidden="1" x14ac:dyDescent="0.25">
      <c r="A206" s="165"/>
      <c r="B206" s="39"/>
      <c r="C206" s="261"/>
      <c r="D206" s="261"/>
      <c r="E206" s="261"/>
      <c r="F206" s="261"/>
      <c r="G206" s="43"/>
      <c r="H206" s="258"/>
      <c r="I206" s="258"/>
      <c r="J206" s="258"/>
      <c r="K206" s="258"/>
      <c r="L206" s="258"/>
      <c r="M206" s="258"/>
      <c r="N206" s="258"/>
      <c r="O206" s="258"/>
      <c r="P206" s="258"/>
      <c r="Q206" s="258"/>
      <c r="R206" s="258"/>
      <c r="S206" s="258"/>
      <c r="T206" s="258"/>
      <c r="U206" s="258"/>
      <c r="V206" s="258"/>
      <c r="W206" s="258"/>
      <c r="X206" s="258"/>
      <c r="Y206" s="258"/>
      <c r="Z206" s="258"/>
      <c r="AA206" s="258"/>
      <c r="AB206" s="258"/>
      <c r="AC206" s="258"/>
      <c r="AD206" s="40"/>
      <c r="AE206" s="165"/>
      <c r="AG206" s="108"/>
      <c r="AI206" s="166"/>
      <c r="AJ206" s="166"/>
      <c r="AK206" s="166"/>
      <c r="BB206" s="159"/>
    </row>
    <row r="207" spans="1:54" s="110" customFormat="1" hidden="1" x14ac:dyDescent="0.25">
      <c r="A207" s="165"/>
      <c r="B207" s="39"/>
      <c r="C207" s="261"/>
      <c r="D207" s="261"/>
      <c r="E207" s="261"/>
      <c r="F207" s="261"/>
      <c r="G207" s="43"/>
      <c r="H207" s="258"/>
      <c r="I207" s="258"/>
      <c r="J207" s="258"/>
      <c r="K207" s="258"/>
      <c r="L207" s="258"/>
      <c r="M207" s="258"/>
      <c r="N207" s="258"/>
      <c r="O207" s="258"/>
      <c r="P207" s="258"/>
      <c r="Q207" s="258"/>
      <c r="R207" s="258"/>
      <c r="S207" s="258"/>
      <c r="T207" s="258"/>
      <c r="U207" s="258"/>
      <c r="V207" s="258"/>
      <c r="W207" s="258"/>
      <c r="X207" s="258"/>
      <c r="Y207" s="258"/>
      <c r="Z207" s="258"/>
      <c r="AA207" s="258"/>
      <c r="AB207" s="258"/>
      <c r="AC207" s="258"/>
      <c r="AD207" s="40"/>
      <c r="AE207" s="165"/>
      <c r="AG207" s="108"/>
      <c r="AI207" s="166"/>
      <c r="AJ207" s="166"/>
      <c r="AK207" s="166"/>
      <c r="BB207" s="159"/>
    </row>
    <row r="208" spans="1:54" s="110" customFormat="1" hidden="1" x14ac:dyDescent="0.25">
      <c r="A208" s="165"/>
      <c r="B208" s="39"/>
      <c r="C208" s="261"/>
      <c r="D208" s="261"/>
      <c r="E208" s="261"/>
      <c r="F208" s="261"/>
      <c r="G208" s="43"/>
      <c r="H208" s="258"/>
      <c r="I208" s="258"/>
      <c r="J208" s="258"/>
      <c r="K208" s="258"/>
      <c r="L208" s="258"/>
      <c r="M208" s="258"/>
      <c r="N208" s="258"/>
      <c r="O208" s="258"/>
      <c r="P208" s="258"/>
      <c r="Q208" s="258"/>
      <c r="R208" s="258"/>
      <c r="S208" s="258"/>
      <c r="T208" s="258"/>
      <c r="U208" s="258"/>
      <c r="V208" s="258"/>
      <c r="W208" s="258"/>
      <c r="X208" s="258"/>
      <c r="Y208" s="258"/>
      <c r="Z208" s="258"/>
      <c r="AA208" s="258"/>
      <c r="AB208" s="258"/>
      <c r="AC208" s="258"/>
      <c r="AD208" s="40"/>
      <c r="AE208" s="165"/>
      <c r="AG208" s="108"/>
      <c r="AI208" s="166"/>
      <c r="AJ208" s="166"/>
      <c r="AK208" s="166"/>
      <c r="BB208" s="159"/>
    </row>
    <row r="209" spans="1:54" s="110" customFormat="1" hidden="1" x14ac:dyDescent="0.25">
      <c r="A209" s="165"/>
      <c r="B209" s="39"/>
      <c r="C209" s="261"/>
      <c r="D209" s="261"/>
      <c r="E209" s="261"/>
      <c r="F209" s="261"/>
      <c r="G209" s="43"/>
      <c r="H209" s="258"/>
      <c r="I209" s="258"/>
      <c r="J209" s="258"/>
      <c r="K209" s="258"/>
      <c r="L209" s="258"/>
      <c r="M209" s="258"/>
      <c r="N209" s="258"/>
      <c r="O209" s="258"/>
      <c r="P209" s="258"/>
      <c r="Q209" s="258"/>
      <c r="R209" s="258"/>
      <c r="S209" s="258"/>
      <c r="T209" s="258"/>
      <c r="U209" s="258"/>
      <c r="V209" s="258"/>
      <c r="W209" s="258"/>
      <c r="X209" s="258"/>
      <c r="Y209" s="258"/>
      <c r="Z209" s="258"/>
      <c r="AA209" s="258"/>
      <c r="AB209" s="258"/>
      <c r="AC209" s="258"/>
      <c r="AD209" s="40"/>
      <c r="AE209" s="165"/>
      <c r="AG209" s="108"/>
      <c r="AI209" s="166"/>
      <c r="AJ209" s="166"/>
      <c r="AK209" s="166"/>
      <c r="BB209" s="159"/>
    </row>
    <row r="210" spans="1:54" s="110" customFormat="1" hidden="1" x14ac:dyDescent="0.25">
      <c r="A210" s="165"/>
      <c r="B210" s="39"/>
      <c r="C210" s="261"/>
      <c r="D210" s="261"/>
      <c r="E210" s="261"/>
      <c r="F210" s="261"/>
      <c r="G210" s="43"/>
      <c r="H210" s="258"/>
      <c r="I210" s="258"/>
      <c r="J210" s="258"/>
      <c r="K210" s="258"/>
      <c r="L210" s="258"/>
      <c r="M210" s="258"/>
      <c r="N210" s="258"/>
      <c r="O210" s="258"/>
      <c r="P210" s="258"/>
      <c r="Q210" s="258"/>
      <c r="R210" s="258"/>
      <c r="S210" s="258"/>
      <c r="T210" s="258"/>
      <c r="U210" s="258"/>
      <c r="V210" s="258"/>
      <c r="W210" s="258"/>
      <c r="X210" s="258"/>
      <c r="Y210" s="258"/>
      <c r="Z210" s="258"/>
      <c r="AA210" s="258"/>
      <c r="AB210" s="258"/>
      <c r="AC210" s="258"/>
      <c r="AD210" s="40"/>
      <c r="AE210" s="165"/>
      <c r="AG210" s="108"/>
      <c r="AI210" s="166"/>
      <c r="AJ210" s="166"/>
      <c r="AK210" s="166"/>
      <c r="BB210" s="159"/>
    </row>
    <row r="211" spans="1:54" s="157" customFormat="1" ht="6" hidden="1" x14ac:dyDescent="0.25">
      <c r="A211" s="151"/>
      <c r="B211" s="175"/>
      <c r="C211" s="323"/>
      <c r="D211" s="323"/>
      <c r="E211" s="323"/>
      <c r="F211" s="323"/>
      <c r="G211" s="323"/>
      <c r="H211" s="323"/>
      <c r="I211" s="323"/>
      <c r="J211" s="323"/>
      <c r="K211" s="323"/>
      <c r="L211" s="323"/>
      <c r="M211" s="323"/>
      <c r="N211" s="323"/>
      <c r="O211" s="323"/>
      <c r="P211" s="323"/>
      <c r="Q211" s="323"/>
      <c r="R211" s="323"/>
      <c r="S211" s="323"/>
      <c r="T211" s="323"/>
      <c r="U211" s="323"/>
      <c r="V211" s="323"/>
      <c r="W211" s="323"/>
      <c r="X211" s="323"/>
      <c r="Y211" s="323"/>
      <c r="Z211" s="323"/>
      <c r="AA211" s="323"/>
      <c r="AB211" s="323"/>
      <c r="AC211" s="323"/>
      <c r="AD211" s="176"/>
      <c r="AE211" s="151"/>
      <c r="AG211" s="107"/>
      <c r="AI211" s="177"/>
      <c r="AJ211" s="177"/>
      <c r="AK211" s="177"/>
      <c r="BB211" s="150"/>
    </row>
    <row r="212" spans="1:54" s="157" customFormat="1" ht="6" hidden="1" x14ac:dyDescent="0.25">
      <c r="A212" s="151"/>
      <c r="B212" s="175"/>
      <c r="C212" s="324"/>
      <c r="D212" s="324"/>
      <c r="E212" s="324"/>
      <c r="F212" s="324"/>
      <c r="G212" s="324"/>
      <c r="H212" s="324"/>
      <c r="I212" s="324"/>
      <c r="J212" s="324"/>
      <c r="K212" s="324"/>
      <c r="L212" s="324"/>
      <c r="M212" s="324"/>
      <c r="N212" s="324"/>
      <c r="O212" s="324"/>
      <c r="P212" s="324"/>
      <c r="Q212" s="324"/>
      <c r="R212" s="324"/>
      <c r="S212" s="324"/>
      <c r="T212" s="324"/>
      <c r="U212" s="324"/>
      <c r="V212" s="324"/>
      <c r="W212" s="324"/>
      <c r="X212" s="324"/>
      <c r="Y212" s="324"/>
      <c r="Z212" s="324"/>
      <c r="AA212" s="324"/>
      <c r="AB212" s="324"/>
      <c r="AC212" s="324"/>
      <c r="AD212" s="176"/>
      <c r="AE212" s="151"/>
      <c r="AG212" s="107"/>
      <c r="AI212" s="177"/>
      <c r="AJ212" s="177"/>
      <c r="AK212" s="177"/>
      <c r="BB212" s="150"/>
    </row>
    <row r="213" spans="1:54" s="107" customFormat="1" ht="6" hidden="1" x14ac:dyDescent="0.25">
      <c r="A213" s="127"/>
      <c r="B213" s="325"/>
      <c r="C213" s="326"/>
      <c r="D213" s="326"/>
      <c r="E213" s="326"/>
      <c r="F213" s="326"/>
      <c r="G213" s="326"/>
      <c r="H213" s="326"/>
      <c r="I213" s="326"/>
      <c r="J213" s="326"/>
      <c r="K213" s="326"/>
      <c r="L213" s="326"/>
      <c r="M213" s="326"/>
      <c r="N213" s="326"/>
      <c r="O213" s="326"/>
      <c r="P213" s="326"/>
      <c r="Q213" s="326"/>
      <c r="R213" s="326"/>
      <c r="S213" s="326"/>
      <c r="T213" s="326"/>
      <c r="U213" s="326"/>
      <c r="V213" s="326"/>
      <c r="W213" s="326"/>
      <c r="X213" s="326"/>
      <c r="Y213" s="326"/>
      <c r="Z213" s="326"/>
      <c r="AA213" s="326"/>
      <c r="AB213" s="326"/>
      <c r="AC213" s="326"/>
      <c r="AD213" s="327"/>
      <c r="AE213" s="127"/>
      <c r="AF213" s="178"/>
      <c r="AH213" s="178"/>
      <c r="BB213" s="150"/>
    </row>
    <row r="214" spans="1:54" s="180" customFormat="1" ht="15.75" hidden="1" x14ac:dyDescent="0.25">
      <c r="A214" s="179"/>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c r="AC214" s="328"/>
      <c r="AD214" s="328"/>
      <c r="AE214" s="179"/>
      <c r="AG214" s="132"/>
      <c r="BB214" s="159"/>
    </row>
    <row r="215" spans="1:54" s="107" customFormat="1" ht="6" hidden="1" x14ac:dyDescent="0.25">
      <c r="A215" s="127"/>
      <c r="B215" s="127"/>
      <c r="C215" s="127"/>
      <c r="D215" s="127"/>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BB215" s="150"/>
    </row>
    <row r="216" spans="1:54" hidden="1" x14ac:dyDescent="0.25">
      <c r="BB216" s="159"/>
    </row>
    <row r="217" spans="1:54" s="182" customFormat="1" ht="12" hidden="1" x14ac:dyDescent="0.25">
      <c r="AG217" s="183"/>
      <c r="BB217" s="184"/>
    </row>
    <row r="218" spans="1:54" s="182" customFormat="1" ht="12" hidden="1" x14ac:dyDescent="0.25">
      <c r="AG218" s="185"/>
      <c r="BB218" s="184"/>
    </row>
    <row r="219" spans="1:54" s="182" customFormat="1" ht="12" hidden="1" x14ac:dyDescent="0.25">
      <c r="AG219" s="186"/>
      <c r="BB219" s="184"/>
    </row>
    <row r="220" spans="1:54" s="182" customFormat="1" ht="12" hidden="1" x14ac:dyDescent="0.25">
      <c r="AG220" s="186"/>
      <c r="BB220" s="184"/>
    </row>
    <row r="221" spans="1:54" s="182" customFormat="1" ht="12" hidden="1" x14ac:dyDescent="0.25">
      <c r="AG221" s="186"/>
      <c r="BB221" s="184"/>
    </row>
    <row r="222" spans="1:54" s="182" customFormat="1" ht="12" hidden="1" x14ac:dyDescent="0.25">
      <c r="AG222" s="186"/>
      <c r="BB222" s="184"/>
    </row>
    <row r="223" spans="1:54" s="182" customFormat="1" ht="12.75" customHeight="1" x14ac:dyDescent="0.25">
      <c r="AG223" s="186"/>
      <c r="BB223" s="184"/>
    </row>
    <row r="224" spans="1:54" s="182" customFormat="1" ht="12" x14ac:dyDescent="0.25">
      <c r="AG224" s="186" t="s">
        <v>1</v>
      </c>
      <c r="BB224" s="184"/>
    </row>
    <row r="225" spans="33:54" s="182" customFormat="1" ht="12" x14ac:dyDescent="0.25">
      <c r="AG225" s="186" t="s">
        <v>2</v>
      </c>
      <c r="BB225" s="188"/>
    </row>
    <row r="226" spans="33:54" s="182" customFormat="1" ht="12" x14ac:dyDescent="0.25">
      <c r="AG226" s="186" t="s">
        <v>3</v>
      </c>
      <c r="BB226" s="188"/>
    </row>
    <row r="227" spans="33:54" s="182" customFormat="1" ht="12" x14ac:dyDescent="0.25">
      <c r="AG227" s="186" t="s">
        <v>4</v>
      </c>
      <c r="BB227" s="187"/>
    </row>
    <row r="228" spans="33:54" s="182" customFormat="1" ht="12" x14ac:dyDescent="0.25">
      <c r="AG228" s="186" t="s">
        <v>5</v>
      </c>
      <c r="BB228" s="187"/>
    </row>
    <row r="229" spans="33:54" s="182" customFormat="1" ht="12" x14ac:dyDescent="0.25">
      <c r="AG229" s="186" t="s">
        <v>6</v>
      </c>
      <c r="BB229" s="187"/>
    </row>
    <row r="230" spans="33:54" s="182" customFormat="1" ht="12" x14ac:dyDescent="0.25">
      <c r="AG230" s="186" t="s">
        <v>7</v>
      </c>
      <c r="BB230" s="187"/>
    </row>
    <row r="231" spans="33:54" s="182" customFormat="1" ht="12" x14ac:dyDescent="0.25">
      <c r="AG231" s="186" t="s">
        <v>8</v>
      </c>
      <c r="BB231" s="184"/>
    </row>
    <row r="232" spans="33:54" s="182" customFormat="1" ht="12" x14ac:dyDescent="0.25">
      <c r="AG232" s="186" t="s">
        <v>9</v>
      </c>
      <c r="BB232" s="188"/>
    </row>
    <row r="233" spans="33:54" s="182" customFormat="1" ht="12" x14ac:dyDescent="0.25">
      <c r="AG233" s="186" t="s">
        <v>10</v>
      </c>
      <c r="BB233" s="188"/>
    </row>
    <row r="234" spans="33:54" s="182" customFormat="1" ht="12" x14ac:dyDescent="0.25">
      <c r="AG234" s="186" t="s">
        <v>11</v>
      </c>
      <c r="BB234" s="187"/>
    </row>
    <row r="235" spans="33:54" s="182" customFormat="1" ht="12" x14ac:dyDescent="0.25">
      <c r="AG235" s="186" t="s">
        <v>12</v>
      </c>
      <c r="BB235" s="187"/>
    </row>
    <row r="236" spans="33:54" s="182" customFormat="1" ht="12" x14ac:dyDescent="0.25">
      <c r="AG236" s="186" t="s">
        <v>13</v>
      </c>
      <c r="BB236" s="187"/>
    </row>
    <row r="237" spans="33:54" s="182" customFormat="1" ht="12" x14ac:dyDescent="0.25">
      <c r="AG237" s="186" t="s">
        <v>14</v>
      </c>
      <c r="BB237" s="187"/>
    </row>
    <row r="238" spans="33:54" s="182" customFormat="1" ht="12" x14ac:dyDescent="0.25">
      <c r="AG238" s="186" t="s">
        <v>19</v>
      </c>
      <c r="BB238" s="187"/>
    </row>
    <row r="239" spans="33:54" s="182" customFormat="1" ht="12" x14ac:dyDescent="0.25">
      <c r="AG239" s="186" t="s">
        <v>24</v>
      </c>
      <c r="BB239" s="188"/>
    </row>
    <row r="240" spans="33:54" s="182" customFormat="1" ht="12" x14ac:dyDescent="0.25">
      <c r="AG240" s="189" t="s">
        <v>18</v>
      </c>
      <c r="BB240" s="190"/>
    </row>
    <row r="241" spans="33:54" x14ac:dyDescent="0.25">
      <c r="AG241" s="191"/>
      <c r="BB241" s="133"/>
    </row>
    <row r="242" spans="33:54" x14ac:dyDescent="0.25">
      <c r="AG242" s="192"/>
      <c r="BB242" s="133"/>
    </row>
    <row r="243" spans="33:54" x14ac:dyDescent="0.25">
      <c r="AG243" s="191"/>
      <c r="BB243" s="133"/>
    </row>
    <row r="244" spans="33:54" x14ac:dyDescent="0.25">
      <c r="AG244" s="191"/>
      <c r="BB244" s="133"/>
    </row>
    <row r="245" spans="33:54" x14ac:dyDescent="0.25">
      <c r="AG245" s="192"/>
      <c r="BB245" s="133"/>
    </row>
    <row r="246" spans="33:54" x14ac:dyDescent="0.25">
      <c r="AG246" s="193"/>
      <c r="BB246" s="133"/>
    </row>
    <row r="247" spans="33:54" x14ac:dyDescent="0.25">
      <c r="AG247" s="193"/>
      <c r="BB247" s="133"/>
    </row>
    <row r="248" spans="33:54" x14ac:dyDescent="0.25">
      <c r="AG248" s="191"/>
      <c r="BB248" s="131"/>
    </row>
    <row r="249" spans="33:54" x14ac:dyDescent="0.25">
      <c r="AG249" s="191"/>
      <c r="BB249" s="131"/>
    </row>
    <row r="250" spans="33:54" x14ac:dyDescent="0.25">
      <c r="AG250" s="191"/>
      <c r="BB250" s="133"/>
    </row>
    <row r="251" spans="33:54" x14ac:dyDescent="0.25">
      <c r="AG251" s="191"/>
      <c r="BB251" s="133"/>
    </row>
    <row r="252" spans="33:54" x14ac:dyDescent="0.25">
      <c r="AG252" s="192"/>
      <c r="BB252" s="133"/>
    </row>
    <row r="253" spans="33:54" x14ac:dyDescent="0.25">
      <c r="AG253" s="193"/>
      <c r="BB253" s="133"/>
    </row>
    <row r="254" spans="33:54" x14ac:dyDescent="0.25">
      <c r="AG254" s="193"/>
      <c r="BB254" s="133"/>
    </row>
    <row r="255" spans="33:54" x14ac:dyDescent="0.25">
      <c r="AG255" s="191"/>
      <c r="BB255" s="133"/>
    </row>
    <row r="256" spans="33:54" x14ac:dyDescent="0.25">
      <c r="AG256" s="191"/>
    </row>
    <row r="257" spans="33:33" x14ac:dyDescent="0.25">
      <c r="AG257" s="191"/>
    </row>
    <row r="258" spans="33:33" x14ac:dyDescent="0.25">
      <c r="AG258" s="191"/>
    </row>
    <row r="259" spans="33:33" x14ac:dyDescent="0.25">
      <c r="AG259" s="191"/>
    </row>
    <row r="260" spans="33:33" x14ac:dyDescent="0.25">
      <c r="AG260" s="193"/>
    </row>
    <row r="261" spans="33:33" x14ac:dyDescent="0.25">
      <c r="AG261" s="113"/>
    </row>
    <row r="262" spans="33:33" x14ac:dyDescent="0.25">
      <c r="AG262" s="191"/>
    </row>
    <row r="263" spans="33:33" x14ac:dyDescent="0.25">
      <c r="AG263" s="191"/>
    </row>
    <row r="264" spans="33:33" x14ac:dyDescent="0.25">
      <c r="AG264" s="191"/>
    </row>
    <row r="265" spans="33:33" x14ac:dyDescent="0.25">
      <c r="AG265" s="191"/>
    </row>
    <row r="266" spans="33:33" x14ac:dyDescent="0.25">
      <c r="AG266" s="191"/>
    </row>
    <row r="267" spans="33:33" x14ac:dyDescent="0.25">
      <c r="AG267" s="191"/>
    </row>
    <row r="268" spans="33:33" x14ac:dyDescent="0.25">
      <c r="AG268" s="191"/>
    </row>
    <row r="269" spans="33:33" x14ac:dyDescent="0.25">
      <c r="AG269" s="193"/>
    </row>
    <row r="270" spans="33:33" x14ac:dyDescent="0.25">
      <c r="AG270" s="193"/>
    </row>
    <row r="271" spans="33:33" x14ac:dyDescent="0.25">
      <c r="AG271" s="191"/>
    </row>
    <row r="272" spans="33:33" x14ac:dyDescent="0.25">
      <c r="AG272" s="191"/>
    </row>
    <row r="273" spans="33:33" x14ac:dyDescent="0.25">
      <c r="AG273" s="191"/>
    </row>
    <row r="274" spans="33:33" x14ac:dyDescent="0.25">
      <c r="AG274" s="191"/>
    </row>
    <row r="275" spans="33:33" x14ac:dyDescent="0.25">
      <c r="AG275" s="191"/>
    </row>
    <row r="276" spans="33:33" x14ac:dyDescent="0.25">
      <c r="AG276" s="191"/>
    </row>
  </sheetData>
  <mergeCells count="119">
    <mergeCell ref="H200:AC200"/>
    <mergeCell ref="C201:F201"/>
    <mergeCell ref="H202:AC203"/>
    <mergeCell ref="C211:AC211"/>
    <mergeCell ref="C212:AC212"/>
    <mergeCell ref="B213:AD213"/>
    <mergeCell ref="B214:AD214"/>
    <mergeCell ref="C194:F194"/>
    <mergeCell ref="C195:F195"/>
    <mergeCell ref="G195:AC195"/>
    <mergeCell ref="C196:F196"/>
    <mergeCell ref="G196:AC196"/>
    <mergeCell ref="C197:G197"/>
    <mergeCell ref="H197:AC198"/>
    <mergeCell ref="C198:G198"/>
    <mergeCell ref="C199:F199"/>
    <mergeCell ref="G199:AC199"/>
    <mergeCell ref="C188:F188"/>
    <mergeCell ref="G188:AC188"/>
    <mergeCell ref="C189:F189"/>
    <mergeCell ref="H189:AC190"/>
    <mergeCell ref="C190:F190"/>
    <mergeCell ref="C191:F191"/>
    <mergeCell ref="G191:AC191"/>
    <mergeCell ref="C192:F192"/>
    <mergeCell ref="H192:AC193"/>
    <mergeCell ref="C193:F193"/>
    <mergeCell ref="C182:F182"/>
    <mergeCell ref="G182:AC182"/>
    <mergeCell ref="C183:F183"/>
    <mergeCell ref="H183:AC184"/>
    <mergeCell ref="C184:F184"/>
    <mergeCell ref="C185:F185"/>
    <mergeCell ref="G185:AC185"/>
    <mergeCell ref="C186:F186"/>
    <mergeCell ref="H186:AC187"/>
    <mergeCell ref="C187:F187"/>
    <mergeCell ref="B173:AD173"/>
    <mergeCell ref="H175:AC175"/>
    <mergeCell ref="C177:F177"/>
    <mergeCell ref="H177:AC177"/>
    <mergeCell ref="C178:F178"/>
    <mergeCell ref="G178:AC178"/>
    <mergeCell ref="C179:F179"/>
    <mergeCell ref="H179:AC181"/>
    <mergeCell ref="C180:F180"/>
    <mergeCell ref="C181:F181"/>
    <mergeCell ref="H160:AC160"/>
    <mergeCell ref="C161:AC161"/>
    <mergeCell ref="H162:I164"/>
    <mergeCell ref="J162:AC164"/>
    <mergeCell ref="H166:I169"/>
    <mergeCell ref="J166:AC167"/>
    <mergeCell ref="J168:AC168"/>
    <mergeCell ref="J169:AC169"/>
    <mergeCell ref="H171:I172"/>
    <mergeCell ref="J171:AC172"/>
    <mergeCell ref="H49:AC49"/>
    <mergeCell ref="C51:AB52"/>
    <mergeCell ref="C85:AA86"/>
    <mergeCell ref="C87:AC88"/>
    <mergeCell ref="C100:AC101"/>
    <mergeCell ref="C102:AC103"/>
    <mergeCell ref="C132:AC133"/>
    <mergeCell ref="C134:AC135"/>
    <mergeCell ref="C26:L26"/>
    <mergeCell ref="G30:AC30"/>
    <mergeCell ref="C31:F31"/>
    <mergeCell ref="G31:AC31"/>
    <mergeCell ref="C32:F32"/>
    <mergeCell ref="G32:AC32"/>
    <mergeCell ref="C33:F33"/>
    <mergeCell ref="G33:AC33"/>
    <mergeCell ref="C34:L34"/>
    <mergeCell ref="C148:AB149"/>
    <mergeCell ref="C150:AC157"/>
    <mergeCell ref="C146:AB147"/>
    <mergeCell ref="C158:AB159"/>
    <mergeCell ref="B2:D6"/>
    <mergeCell ref="E2:AB6"/>
    <mergeCell ref="AC2:AD4"/>
    <mergeCell ref="AC5:AD6"/>
    <mergeCell ref="C7:AC7"/>
    <mergeCell ref="C8:F8"/>
    <mergeCell ref="C25:F25"/>
    <mergeCell ref="G25:AC25"/>
    <mergeCell ref="C27:F27"/>
    <mergeCell ref="G27:AC29"/>
    <mergeCell ref="C28:F28"/>
    <mergeCell ref="C29:F29"/>
    <mergeCell ref="G8:AC8"/>
    <mergeCell ref="C9:F9"/>
    <mergeCell ref="G9:AC9"/>
    <mergeCell ref="C10:F10"/>
    <mergeCell ref="H10:AC12"/>
    <mergeCell ref="C11:F11"/>
    <mergeCell ref="C12:F12"/>
    <mergeCell ref="C13:F13"/>
    <mergeCell ref="C23:F23"/>
    <mergeCell ref="G23:AC24"/>
    <mergeCell ref="C24:F24"/>
    <mergeCell ref="G20:AC20"/>
    <mergeCell ref="C21:F21"/>
    <mergeCell ref="G21:AC21"/>
    <mergeCell ref="C22:F22"/>
    <mergeCell ref="G22:AC22"/>
    <mergeCell ref="G13:AC13"/>
    <mergeCell ref="C14:F14"/>
    <mergeCell ref="G14:AC14"/>
    <mergeCell ref="C15:F15"/>
    <mergeCell ref="G15:AC15"/>
    <mergeCell ref="C20:F20"/>
    <mergeCell ref="C16:F16"/>
    <mergeCell ref="G16:AC16"/>
    <mergeCell ref="C17:F17"/>
    <mergeCell ref="G17:AC17"/>
    <mergeCell ref="C18:F18"/>
    <mergeCell ref="G18:AC19"/>
    <mergeCell ref="C19:F19"/>
  </mergeCells>
  <conditionalFormatting sqref="H162">
    <cfRule type="cellIs" dxfId="133" priority="7" operator="equal">
      <formula>"Medio"</formula>
    </cfRule>
    <cfRule type="cellIs" dxfId="132" priority="8" operator="equal">
      <formula>"Bajo"</formula>
    </cfRule>
    <cfRule type="cellIs" dxfId="131" priority="9" operator="equal">
      <formula>"Alto"</formula>
    </cfRule>
  </conditionalFormatting>
  <conditionalFormatting sqref="H166">
    <cfRule type="cellIs" dxfId="130" priority="4" operator="equal">
      <formula>"Medio"</formula>
    </cfRule>
    <cfRule type="cellIs" dxfId="129" priority="5" operator="equal">
      <formula>"Bajo"</formula>
    </cfRule>
    <cfRule type="cellIs" dxfId="128" priority="6" operator="equal">
      <formula>"Alto"</formula>
    </cfRule>
  </conditionalFormatting>
  <conditionalFormatting sqref="H171">
    <cfRule type="cellIs" dxfId="127" priority="1" operator="equal">
      <formula>"Medio"</formula>
    </cfRule>
    <cfRule type="cellIs" dxfId="126" priority="2" operator="equal">
      <formula>"Bajo"</formula>
    </cfRule>
    <cfRule type="cellIs" dxfId="125"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31">
      <formula1>$C$1548:$C$1594</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65"/>
  <sheetViews>
    <sheetView showGridLines="0" zoomScale="93" zoomScaleNormal="93" workbookViewId="0">
      <selection activeCell="B7" sqref="B7"/>
    </sheetView>
  </sheetViews>
  <sheetFormatPr baseColWidth="10" defaultColWidth="25.140625" defaultRowHeight="14.25" x14ac:dyDescent="0.2"/>
  <cols>
    <col min="1" max="1" width="5.7109375" style="34" customWidth="1"/>
    <col min="2" max="2" width="32.5703125" style="34" customWidth="1"/>
    <col min="3" max="3" width="46.42578125" style="34" customWidth="1"/>
    <col min="4" max="4" width="26.7109375" style="34" customWidth="1"/>
    <col min="5" max="5" width="36.85546875" style="34" customWidth="1"/>
    <col min="6" max="6" width="19.85546875" style="34" customWidth="1"/>
    <col min="7" max="7" width="23.7109375" style="34" customWidth="1"/>
    <col min="8" max="8" width="31.5703125" style="208" customWidth="1"/>
    <col min="9" max="9" width="27.5703125" style="208" customWidth="1"/>
    <col min="10" max="16384" width="25.140625" style="34"/>
  </cols>
  <sheetData>
    <row r="1" spans="1:15" ht="15" x14ac:dyDescent="0.2">
      <c r="A1" s="194"/>
      <c r="B1" s="194"/>
      <c r="C1" s="194"/>
      <c r="D1" s="194"/>
      <c r="E1" s="194"/>
      <c r="F1" s="194"/>
      <c r="G1" s="194"/>
      <c r="H1" s="194"/>
      <c r="I1" s="194"/>
      <c r="J1" s="194"/>
      <c r="K1" s="194"/>
      <c r="L1" s="194"/>
      <c r="M1" s="194"/>
      <c r="N1" s="194"/>
      <c r="O1" s="194"/>
    </row>
    <row r="2" spans="1:15" ht="43.5" customHeight="1" x14ac:dyDescent="0.2">
      <c r="A2" s="194"/>
      <c r="B2" s="336"/>
      <c r="C2" s="343" t="s">
        <v>511</v>
      </c>
      <c r="D2" s="344"/>
      <c r="E2" s="344"/>
      <c r="F2" s="344"/>
      <c r="G2" s="344"/>
      <c r="H2" s="345"/>
      <c r="I2" s="237" t="s">
        <v>249</v>
      </c>
      <c r="J2" s="194"/>
      <c r="K2" s="194"/>
      <c r="L2" s="194"/>
      <c r="M2" s="194"/>
      <c r="N2" s="194"/>
      <c r="O2" s="194"/>
    </row>
    <row r="3" spans="1:15" ht="24.95" customHeight="1" x14ac:dyDescent="0.2">
      <c r="A3" s="194"/>
      <c r="B3" s="336"/>
      <c r="C3" s="346"/>
      <c r="D3" s="347"/>
      <c r="E3" s="347"/>
      <c r="F3" s="347"/>
      <c r="G3" s="347"/>
      <c r="H3" s="348"/>
      <c r="I3" s="237" t="s">
        <v>305</v>
      </c>
      <c r="J3" s="194"/>
      <c r="K3" s="194"/>
      <c r="L3" s="194"/>
      <c r="M3" s="194"/>
      <c r="N3" s="194"/>
      <c r="O3" s="194"/>
    </row>
    <row r="4" spans="1:15" ht="18.75" customHeight="1" x14ac:dyDescent="0.2">
      <c r="A4" s="194"/>
      <c r="B4" s="194"/>
      <c r="C4" s="194"/>
      <c r="D4" s="194"/>
      <c r="E4" s="194"/>
      <c r="F4" s="194"/>
      <c r="G4" s="194"/>
      <c r="H4" s="194"/>
      <c r="I4" s="194"/>
      <c r="J4" s="194"/>
      <c r="K4" s="194"/>
      <c r="L4" s="194"/>
      <c r="M4" s="194"/>
      <c r="N4" s="194"/>
      <c r="O4" s="194"/>
    </row>
    <row r="5" spans="1:15" ht="30" customHeight="1" x14ac:dyDescent="0.2">
      <c r="A5" s="194"/>
      <c r="B5" s="238" t="s">
        <v>462</v>
      </c>
      <c r="C5" s="234"/>
      <c r="D5" s="194"/>
      <c r="E5" s="238" t="s">
        <v>521</v>
      </c>
      <c r="F5" s="232"/>
      <c r="G5" s="238" t="s">
        <v>520</v>
      </c>
      <c r="H5" s="233" t="s">
        <v>510</v>
      </c>
      <c r="I5" s="194"/>
      <c r="J5" s="194"/>
      <c r="K5" s="194"/>
      <c r="L5" s="194"/>
      <c r="M5" s="194"/>
      <c r="N5" s="194"/>
      <c r="O5" s="194"/>
    </row>
    <row r="6" spans="1:15" ht="24" customHeight="1" x14ac:dyDescent="0.2">
      <c r="A6" s="194"/>
      <c r="B6" s="239" t="s">
        <v>39</v>
      </c>
      <c r="C6" s="340" t="str">
        <f>_xlfn.IFNA(VLOOKUP(C7,LISTAS!AF140:AG238,2,),"")</f>
        <v xml:space="preserve">100000 - DIRECCIÓN SECTOR SALUD </v>
      </c>
      <c r="D6" s="340"/>
      <c r="E6" s="340"/>
      <c r="F6" s="340"/>
      <c r="G6" s="340"/>
      <c r="H6" s="194"/>
      <c r="I6" s="194"/>
      <c r="J6" s="194"/>
      <c r="K6" s="194"/>
      <c r="L6" s="194"/>
      <c r="M6" s="194"/>
      <c r="N6" s="194"/>
      <c r="O6" s="194"/>
    </row>
    <row r="7" spans="1:15" ht="30" x14ac:dyDescent="0.2">
      <c r="A7" s="194"/>
      <c r="B7" s="239" t="s">
        <v>240</v>
      </c>
      <c r="C7" s="341" t="s">
        <v>440</v>
      </c>
      <c r="D7" s="341"/>
      <c r="E7" s="341"/>
      <c r="F7" s="341"/>
      <c r="G7" s="341"/>
      <c r="H7" s="195"/>
      <c r="I7" s="196"/>
      <c r="J7" s="194"/>
      <c r="K7" s="194"/>
      <c r="L7" s="194"/>
      <c r="M7" s="194"/>
      <c r="N7" s="194"/>
      <c r="O7" s="194"/>
    </row>
    <row r="8" spans="1:15" ht="36.75" customHeight="1" x14ac:dyDescent="0.2">
      <c r="A8" s="194"/>
      <c r="B8" s="239" t="s">
        <v>522</v>
      </c>
      <c r="C8" s="342"/>
      <c r="D8" s="342"/>
      <c r="E8" s="342"/>
      <c r="F8" s="342"/>
      <c r="G8" s="342"/>
      <c r="H8" s="342"/>
      <c r="I8" s="342"/>
      <c r="J8" s="194"/>
      <c r="K8" s="194"/>
      <c r="L8" s="194"/>
      <c r="M8" s="194"/>
      <c r="N8" s="194"/>
      <c r="O8" s="194"/>
    </row>
    <row r="9" spans="1:15" ht="37.5" customHeight="1" x14ac:dyDescent="0.2">
      <c r="A9" s="194"/>
      <c r="B9" s="239" t="s">
        <v>523</v>
      </c>
      <c r="C9" s="342"/>
      <c r="D9" s="342"/>
      <c r="E9" s="342"/>
      <c r="F9" s="238" t="s">
        <v>20</v>
      </c>
      <c r="G9" s="235"/>
      <c r="H9" s="238" t="s">
        <v>21</v>
      </c>
      <c r="I9" s="232"/>
      <c r="J9" s="194"/>
      <c r="K9" s="194"/>
      <c r="L9" s="194"/>
      <c r="M9" s="194"/>
      <c r="N9" s="194"/>
      <c r="O9" s="194"/>
    </row>
    <row r="10" spans="1:15" ht="15" x14ac:dyDescent="0.2">
      <c r="A10" s="194"/>
      <c r="B10" s="194"/>
      <c r="C10" s="194"/>
      <c r="D10" s="194"/>
      <c r="E10" s="194"/>
      <c r="F10" s="194"/>
      <c r="G10" s="194"/>
      <c r="H10" s="194"/>
      <c r="I10" s="194"/>
      <c r="J10" s="194"/>
      <c r="K10" s="194"/>
      <c r="L10" s="194"/>
      <c r="M10" s="194"/>
      <c r="N10" s="194"/>
      <c r="O10" s="194"/>
    </row>
    <row r="11" spans="1:15" ht="30" customHeight="1" x14ac:dyDescent="0.2">
      <c r="A11" s="194"/>
      <c r="B11" s="337" t="s">
        <v>253</v>
      </c>
      <c r="C11" s="338"/>
      <c r="D11" s="338"/>
      <c r="E11" s="338"/>
      <c r="F11" s="338"/>
      <c r="G11" s="338"/>
      <c r="H11" s="338"/>
      <c r="I11" s="339"/>
      <c r="J11" s="194"/>
      <c r="K11" s="194"/>
      <c r="L11" s="194"/>
      <c r="M11" s="194"/>
      <c r="N11" s="194"/>
      <c r="O11" s="194"/>
    </row>
    <row r="12" spans="1:15" ht="30" customHeight="1" x14ac:dyDescent="0.2">
      <c r="A12" s="194"/>
      <c r="B12" s="197" t="s">
        <v>213</v>
      </c>
      <c r="C12" s="198" t="s">
        <v>219</v>
      </c>
      <c r="D12" s="198" t="s">
        <v>341</v>
      </c>
      <c r="E12" s="198" t="s">
        <v>44</v>
      </c>
      <c r="F12" s="198" t="s">
        <v>252</v>
      </c>
      <c r="G12" s="198" t="s">
        <v>45</v>
      </c>
      <c r="H12" s="197" t="s">
        <v>152</v>
      </c>
      <c r="I12" s="197" t="s">
        <v>153</v>
      </c>
      <c r="J12" s="194"/>
      <c r="K12" s="194"/>
      <c r="L12" s="194"/>
      <c r="M12" s="194"/>
      <c r="N12" s="194"/>
      <c r="O12" s="194"/>
    </row>
    <row r="13" spans="1:15" ht="29.25" customHeight="1" x14ac:dyDescent="0.2">
      <c r="A13" s="194"/>
      <c r="B13" s="199" t="s">
        <v>368</v>
      </c>
      <c r="C13" s="200" t="s">
        <v>130</v>
      </c>
      <c r="D13" s="200" t="s">
        <v>342</v>
      </c>
      <c r="E13" s="200"/>
      <c r="F13" s="200"/>
      <c r="G13" s="200"/>
      <c r="H13" s="201"/>
      <c r="I13" s="201"/>
      <c r="J13" s="194"/>
      <c r="K13" s="194"/>
      <c r="L13" s="194"/>
      <c r="M13" s="194"/>
      <c r="N13" s="194"/>
      <c r="O13" s="194"/>
    </row>
    <row r="14" spans="1:15" ht="29.25" customHeight="1" x14ac:dyDescent="0.2">
      <c r="A14" s="194"/>
      <c r="B14" s="199" t="s">
        <v>211</v>
      </c>
      <c r="C14" s="200" t="s">
        <v>130</v>
      </c>
      <c r="D14" s="200" t="s">
        <v>343</v>
      </c>
      <c r="E14" s="200"/>
      <c r="F14" s="200"/>
      <c r="G14" s="200"/>
      <c r="H14" s="201"/>
      <c r="I14" s="201"/>
      <c r="J14" s="194"/>
      <c r="K14" s="194"/>
      <c r="L14" s="194"/>
      <c r="M14" s="194"/>
      <c r="N14" s="194"/>
      <c r="O14" s="194"/>
    </row>
    <row r="15" spans="1:15" ht="29.25" customHeight="1" x14ac:dyDescent="0.2">
      <c r="A15" s="194"/>
      <c r="B15" s="199" t="s">
        <v>212</v>
      </c>
      <c r="C15" s="200" t="s">
        <v>132</v>
      </c>
      <c r="D15" s="200" t="s">
        <v>348</v>
      </c>
      <c r="E15" s="200"/>
      <c r="F15" s="200"/>
      <c r="G15" s="200"/>
      <c r="H15" s="201"/>
      <c r="I15" s="201"/>
      <c r="J15" s="194"/>
      <c r="K15" s="194"/>
      <c r="L15" s="194"/>
      <c r="M15" s="194"/>
      <c r="N15" s="194"/>
      <c r="O15" s="194"/>
    </row>
    <row r="16" spans="1:15" ht="27.95" customHeight="1" x14ac:dyDescent="0.2">
      <c r="A16" s="194"/>
      <c r="B16" s="199" t="s">
        <v>254</v>
      </c>
      <c r="C16" s="200" t="s">
        <v>136</v>
      </c>
      <c r="D16" s="200" t="s">
        <v>344</v>
      </c>
      <c r="E16" s="202"/>
      <c r="F16" s="202"/>
      <c r="G16" s="202"/>
      <c r="H16" s="203" t="s">
        <v>157</v>
      </c>
      <c r="I16" s="203" t="s">
        <v>360</v>
      </c>
      <c r="J16" s="194"/>
      <c r="K16" s="194"/>
      <c r="L16" s="194"/>
      <c r="M16" s="194"/>
      <c r="N16" s="194"/>
      <c r="O16" s="194"/>
    </row>
    <row r="17" spans="1:15" ht="27.95" customHeight="1" x14ac:dyDescent="0.2">
      <c r="A17" s="194"/>
      <c r="B17" s="199" t="s">
        <v>445</v>
      </c>
      <c r="C17" s="200" t="s">
        <v>137</v>
      </c>
      <c r="D17" s="200" t="s">
        <v>344</v>
      </c>
      <c r="E17" s="202"/>
      <c r="F17" s="202"/>
      <c r="G17" s="202"/>
      <c r="H17" s="203" t="s">
        <v>514</v>
      </c>
      <c r="I17" s="203" t="s">
        <v>357</v>
      </c>
      <c r="J17" s="194"/>
      <c r="K17" s="194"/>
      <c r="L17" s="194"/>
      <c r="M17" s="194"/>
      <c r="N17" s="194"/>
      <c r="O17" s="194"/>
    </row>
    <row r="18" spans="1:15" ht="27.95" customHeight="1" x14ac:dyDescent="0.2">
      <c r="A18" s="194"/>
      <c r="B18" s="199" t="s">
        <v>228</v>
      </c>
      <c r="C18" s="200"/>
      <c r="D18" s="200"/>
      <c r="E18" s="202"/>
      <c r="F18" s="202"/>
      <c r="G18" s="202"/>
      <c r="H18" s="203" t="s">
        <v>157</v>
      </c>
      <c r="I18" s="203" t="s">
        <v>360</v>
      </c>
      <c r="J18" s="194"/>
      <c r="K18" s="194"/>
      <c r="L18" s="194"/>
      <c r="M18" s="194"/>
      <c r="N18" s="194"/>
      <c r="O18" s="194"/>
    </row>
    <row r="19" spans="1:15" ht="27.95" customHeight="1" x14ac:dyDescent="0.2">
      <c r="A19" s="194"/>
      <c r="B19" s="199" t="s">
        <v>229</v>
      </c>
      <c r="C19" s="200"/>
      <c r="D19" s="200"/>
      <c r="E19" s="202"/>
      <c r="F19" s="202"/>
      <c r="G19" s="202"/>
      <c r="H19" s="203" t="s">
        <v>514</v>
      </c>
      <c r="I19" s="203" t="s">
        <v>359</v>
      </c>
      <c r="J19" s="194"/>
      <c r="K19" s="194"/>
      <c r="L19" s="194"/>
      <c r="M19" s="194"/>
      <c r="N19" s="194"/>
      <c r="O19" s="194"/>
    </row>
    <row r="20" spans="1:15" ht="27.95" customHeight="1" x14ac:dyDescent="0.2">
      <c r="A20" s="194"/>
      <c r="B20" s="199" t="s">
        <v>230</v>
      </c>
      <c r="C20" s="200"/>
      <c r="D20" s="200"/>
      <c r="E20" s="202"/>
      <c r="F20" s="202"/>
      <c r="G20" s="202"/>
      <c r="H20" s="203" t="s">
        <v>514</v>
      </c>
      <c r="I20" s="203" t="s">
        <v>356</v>
      </c>
      <c r="J20" s="194"/>
      <c r="K20" s="194"/>
      <c r="L20" s="194"/>
      <c r="M20" s="194"/>
      <c r="N20" s="194"/>
      <c r="O20" s="194"/>
    </row>
    <row r="21" spans="1:15" ht="27.95" customHeight="1" x14ac:dyDescent="0.2">
      <c r="A21" s="194"/>
      <c r="B21" s="199" t="s">
        <v>231</v>
      </c>
      <c r="C21" s="200"/>
      <c r="D21" s="200"/>
      <c r="E21" s="202"/>
      <c r="F21" s="202"/>
      <c r="G21" s="202"/>
      <c r="H21" s="203" t="s">
        <v>514</v>
      </c>
      <c r="I21" s="203" t="s">
        <v>357</v>
      </c>
      <c r="J21" s="194"/>
      <c r="K21" s="194"/>
      <c r="L21" s="194"/>
      <c r="M21" s="194"/>
      <c r="N21" s="194"/>
      <c r="O21" s="194"/>
    </row>
    <row r="22" spans="1:15" ht="27.95" customHeight="1" x14ac:dyDescent="0.2">
      <c r="A22" s="194"/>
      <c r="B22" s="199" t="s">
        <v>232</v>
      </c>
      <c r="C22" s="200"/>
      <c r="D22" s="200"/>
      <c r="E22" s="202"/>
      <c r="F22" s="202"/>
      <c r="G22" s="202"/>
      <c r="H22" s="203" t="s">
        <v>157</v>
      </c>
      <c r="I22" s="203" t="s">
        <v>360</v>
      </c>
      <c r="J22" s="194"/>
      <c r="K22" s="194"/>
      <c r="L22" s="194"/>
      <c r="M22" s="194"/>
      <c r="N22" s="194"/>
      <c r="O22" s="194"/>
    </row>
    <row r="23" spans="1:15" ht="27.95" customHeight="1" x14ac:dyDescent="0.2">
      <c r="A23" s="194"/>
      <c r="B23" s="199" t="s">
        <v>233</v>
      </c>
      <c r="C23" s="200"/>
      <c r="D23" s="200"/>
      <c r="E23" s="202"/>
      <c r="F23" s="202"/>
      <c r="G23" s="202"/>
      <c r="H23" s="203" t="s">
        <v>157</v>
      </c>
      <c r="I23" s="203" t="s">
        <v>361</v>
      </c>
      <c r="J23" s="194"/>
      <c r="K23" s="194"/>
      <c r="L23" s="194"/>
      <c r="M23" s="194"/>
      <c r="N23" s="194"/>
      <c r="O23" s="194"/>
    </row>
    <row r="24" spans="1:15" ht="27.95" customHeight="1" x14ac:dyDescent="0.2">
      <c r="A24" s="194"/>
      <c r="B24" s="199" t="s">
        <v>234</v>
      </c>
      <c r="C24" s="200"/>
      <c r="D24" s="200"/>
      <c r="E24" s="202"/>
      <c r="F24" s="202"/>
      <c r="G24" s="202"/>
      <c r="H24" s="203"/>
      <c r="I24" s="203"/>
      <c r="J24" s="194"/>
      <c r="K24" s="194"/>
      <c r="L24" s="194"/>
      <c r="M24" s="194"/>
      <c r="N24" s="194"/>
      <c r="O24" s="194"/>
    </row>
    <row r="25" spans="1:15" ht="27.95" customHeight="1" x14ac:dyDescent="0.2">
      <c r="A25" s="194"/>
      <c r="B25" s="199" t="s">
        <v>235</v>
      </c>
      <c r="C25" s="200"/>
      <c r="D25" s="200"/>
      <c r="E25" s="202"/>
      <c r="F25" s="202"/>
      <c r="G25" s="202"/>
      <c r="H25" s="203"/>
      <c r="I25" s="203"/>
      <c r="J25" s="194"/>
      <c r="K25" s="194"/>
      <c r="L25" s="194"/>
      <c r="M25" s="194"/>
      <c r="N25" s="194"/>
      <c r="O25" s="194"/>
    </row>
    <row r="26" spans="1:15" ht="27.95" customHeight="1" x14ac:dyDescent="0.2">
      <c r="A26" s="194"/>
      <c r="B26" s="199" t="s">
        <v>236</v>
      </c>
      <c r="C26" s="200"/>
      <c r="D26" s="200"/>
      <c r="E26" s="202"/>
      <c r="F26" s="202"/>
      <c r="G26" s="202"/>
      <c r="H26" s="203"/>
      <c r="I26" s="203"/>
      <c r="J26" s="194"/>
      <c r="K26" s="194"/>
      <c r="L26" s="194"/>
      <c r="M26" s="194"/>
      <c r="N26" s="194"/>
      <c r="O26" s="194"/>
    </row>
    <row r="27" spans="1:15" ht="27.95" customHeight="1" x14ac:dyDescent="0.2">
      <c r="A27" s="194"/>
      <c r="B27" s="199" t="s">
        <v>262</v>
      </c>
      <c r="C27" s="200"/>
      <c r="D27" s="200"/>
      <c r="E27" s="202"/>
      <c r="F27" s="202"/>
      <c r="G27" s="202"/>
      <c r="H27" s="203"/>
      <c r="I27" s="203"/>
      <c r="J27" s="194"/>
      <c r="K27" s="194"/>
      <c r="L27" s="194"/>
      <c r="M27" s="194"/>
      <c r="N27" s="194"/>
      <c r="O27" s="194"/>
    </row>
    <row r="28" spans="1:15" ht="27.95" customHeight="1" x14ac:dyDescent="0.2">
      <c r="A28" s="194"/>
      <c r="B28" s="199" t="s">
        <v>263</v>
      </c>
      <c r="C28" s="200"/>
      <c r="D28" s="200"/>
      <c r="E28" s="202"/>
      <c r="F28" s="202"/>
      <c r="G28" s="202"/>
      <c r="H28" s="203"/>
      <c r="I28" s="203"/>
      <c r="J28" s="194"/>
      <c r="K28" s="194"/>
      <c r="L28" s="194"/>
      <c r="M28" s="194"/>
      <c r="N28" s="194"/>
      <c r="O28" s="194"/>
    </row>
    <row r="29" spans="1:15" ht="27.95" customHeight="1" x14ac:dyDescent="0.2">
      <c r="A29" s="194"/>
      <c r="B29" s="199" t="s">
        <v>264</v>
      </c>
      <c r="C29" s="200"/>
      <c r="D29" s="200"/>
      <c r="E29" s="202"/>
      <c r="F29" s="202"/>
      <c r="G29" s="202"/>
      <c r="H29" s="203"/>
      <c r="I29" s="203"/>
      <c r="J29" s="194"/>
      <c r="K29" s="194"/>
      <c r="L29" s="194"/>
      <c r="M29" s="194"/>
      <c r="N29" s="194"/>
      <c r="O29" s="194"/>
    </row>
    <row r="30" spans="1:15" ht="27.95" customHeight="1" x14ac:dyDescent="0.2">
      <c r="A30" s="194"/>
      <c r="B30" s="199" t="s">
        <v>265</v>
      </c>
      <c r="C30" s="200"/>
      <c r="D30" s="200"/>
      <c r="E30" s="202"/>
      <c r="F30" s="202"/>
      <c r="G30" s="202"/>
      <c r="H30" s="203"/>
      <c r="I30" s="203"/>
      <c r="J30" s="194"/>
      <c r="K30" s="194"/>
      <c r="L30" s="194"/>
      <c r="M30" s="194"/>
      <c r="N30" s="194"/>
      <c r="O30" s="194"/>
    </row>
    <row r="31" spans="1:15" ht="15" x14ac:dyDescent="0.2">
      <c r="A31" s="194"/>
      <c r="B31" s="204"/>
      <c r="C31" s="200"/>
      <c r="D31" s="200"/>
      <c r="E31" s="204"/>
      <c r="F31" s="204"/>
      <c r="G31" s="204"/>
      <c r="H31" s="205"/>
      <c r="I31" s="205"/>
      <c r="J31" s="194"/>
      <c r="K31" s="194"/>
      <c r="L31" s="194"/>
      <c r="M31" s="194"/>
      <c r="N31" s="194"/>
      <c r="O31" s="194"/>
    </row>
    <row r="32" spans="1:15" ht="15" x14ac:dyDescent="0.2">
      <c r="F32" s="194"/>
      <c r="G32" s="194"/>
      <c r="H32" s="194"/>
      <c r="I32" s="194"/>
      <c r="J32" s="194"/>
      <c r="K32" s="194"/>
      <c r="L32" s="194"/>
      <c r="M32" s="194"/>
      <c r="N32" s="194"/>
      <c r="O32" s="194"/>
    </row>
    <row r="33" spans="2:21" ht="15" x14ac:dyDescent="0.25">
      <c r="B33" s="206" t="s">
        <v>244</v>
      </c>
      <c r="C33" s="206" t="s">
        <v>245</v>
      </c>
      <c r="D33" s="206" t="s">
        <v>304</v>
      </c>
      <c r="E33" s="206" t="s">
        <v>246</v>
      </c>
      <c r="F33" s="194"/>
      <c r="G33" s="194"/>
      <c r="H33" s="194"/>
      <c r="I33" s="194"/>
      <c r="J33" s="194"/>
      <c r="K33" s="194"/>
      <c r="L33" s="194"/>
      <c r="M33" s="194"/>
      <c r="N33" s="194"/>
      <c r="O33" s="194"/>
    </row>
    <row r="34" spans="2:21" ht="26.25" customHeight="1" x14ac:dyDescent="0.2">
      <c r="B34" s="230" t="s">
        <v>250</v>
      </c>
      <c r="C34" s="227"/>
      <c r="D34" s="200" t="s">
        <v>210</v>
      </c>
      <c r="E34" s="231"/>
      <c r="F34" s="194"/>
      <c r="G34" s="194"/>
      <c r="H34" s="194"/>
      <c r="I34" s="194"/>
      <c r="J34" s="194"/>
      <c r="K34" s="194"/>
      <c r="L34" s="194"/>
      <c r="M34" s="194"/>
      <c r="N34" s="194"/>
      <c r="O34" s="194"/>
    </row>
    <row r="35" spans="2:21" ht="30" customHeight="1" x14ac:dyDescent="0.25">
      <c r="B35" s="230" t="s">
        <v>247</v>
      </c>
      <c r="C35" s="228"/>
      <c r="D35" s="200"/>
      <c r="E35" s="229"/>
      <c r="F35" s="194"/>
      <c r="G35" s="194"/>
      <c r="H35" s="194"/>
      <c r="I35" s="194"/>
      <c r="J35" s="194"/>
      <c r="K35" s="194"/>
      <c r="L35" s="194"/>
      <c r="M35" s="194"/>
      <c r="N35" s="194"/>
      <c r="O35" s="194"/>
    </row>
    <row r="36" spans="2:21" ht="20.100000000000001" customHeight="1" x14ac:dyDescent="0.2">
      <c r="B36" s="333" t="s">
        <v>248</v>
      </c>
      <c r="C36" s="227"/>
      <c r="D36" s="200"/>
      <c r="E36" s="231"/>
      <c r="F36" s="194"/>
      <c r="G36" s="194"/>
      <c r="H36" s="194"/>
      <c r="I36" s="194"/>
      <c r="J36" s="194"/>
      <c r="K36" s="194"/>
      <c r="L36" s="194"/>
      <c r="M36" s="194"/>
      <c r="N36" s="194"/>
      <c r="O36" s="194"/>
    </row>
    <row r="37" spans="2:21" ht="20.100000000000001" customHeight="1" x14ac:dyDescent="0.2">
      <c r="B37" s="334"/>
      <c r="C37" s="227"/>
      <c r="D37" s="200"/>
      <c r="E37" s="231"/>
      <c r="F37" s="194"/>
      <c r="G37" s="194"/>
      <c r="H37" s="194"/>
      <c r="I37" s="194"/>
      <c r="J37" s="194"/>
      <c r="K37" s="194"/>
      <c r="L37" s="194"/>
      <c r="M37" s="194"/>
      <c r="N37" s="194"/>
      <c r="O37" s="194"/>
    </row>
    <row r="38" spans="2:21" ht="20.100000000000001" customHeight="1" x14ac:dyDescent="0.2">
      <c r="B38" s="334"/>
      <c r="C38" s="227"/>
      <c r="D38" s="200"/>
      <c r="E38" s="231"/>
      <c r="F38" s="194"/>
      <c r="G38" s="194"/>
      <c r="H38" s="194"/>
      <c r="I38" s="194"/>
      <c r="J38" s="194"/>
      <c r="K38" s="194"/>
      <c r="L38" s="194"/>
      <c r="M38" s="194"/>
      <c r="N38" s="194"/>
      <c r="O38" s="194"/>
    </row>
    <row r="39" spans="2:21" ht="20.100000000000001" customHeight="1" x14ac:dyDescent="0.2">
      <c r="B39" s="334"/>
      <c r="C39" s="227"/>
      <c r="D39" s="200"/>
      <c r="E39" s="231"/>
      <c r="F39" s="194"/>
      <c r="G39" s="194"/>
      <c r="H39" s="194"/>
      <c r="I39" s="194"/>
      <c r="J39" s="194"/>
      <c r="K39" s="194"/>
      <c r="L39" s="194"/>
      <c r="M39" s="194"/>
      <c r="N39" s="194"/>
      <c r="O39" s="194"/>
    </row>
    <row r="40" spans="2:21" ht="20.100000000000001" customHeight="1" x14ac:dyDescent="0.2">
      <c r="B40" s="334"/>
      <c r="C40" s="227"/>
      <c r="D40" s="200"/>
      <c r="E40" s="231"/>
      <c r="F40" s="194"/>
      <c r="G40" s="194"/>
      <c r="H40" s="194"/>
      <c r="I40" s="194"/>
      <c r="J40" s="194"/>
      <c r="K40" s="194"/>
      <c r="L40" s="194"/>
      <c r="M40" s="194"/>
      <c r="N40" s="194"/>
      <c r="O40" s="194"/>
    </row>
    <row r="41" spans="2:21" ht="20.100000000000001" customHeight="1" x14ac:dyDescent="0.2">
      <c r="B41" s="334"/>
      <c r="C41" s="227"/>
      <c r="D41" s="200"/>
      <c r="E41" s="231"/>
      <c r="F41" s="194"/>
      <c r="G41" s="194"/>
      <c r="H41" s="194"/>
      <c r="I41" s="194"/>
      <c r="J41" s="194"/>
      <c r="K41" s="194"/>
      <c r="L41" s="194"/>
      <c r="M41" s="194"/>
      <c r="N41" s="194"/>
      <c r="O41" s="194"/>
    </row>
    <row r="42" spans="2:21" ht="20.100000000000001" customHeight="1" x14ac:dyDescent="0.2">
      <c r="B42" s="334"/>
      <c r="C42" s="227"/>
      <c r="D42" s="200"/>
      <c r="E42" s="231"/>
      <c r="F42" s="194"/>
      <c r="G42" s="194"/>
      <c r="H42" s="194"/>
      <c r="I42" s="194"/>
      <c r="J42" s="194"/>
      <c r="K42" s="194"/>
      <c r="L42" s="194"/>
      <c r="M42" s="194"/>
      <c r="N42" s="194"/>
      <c r="O42" s="194"/>
    </row>
    <row r="43" spans="2:21" ht="20.100000000000001" customHeight="1" x14ac:dyDescent="0.2">
      <c r="B43" s="334"/>
      <c r="C43" s="227"/>
      <c r="D43" s="200"/>
      <c r="E43" s="231"/>
      <c r="F43" s="194"/>
      <c r="G43" s="194"/>
      <c r="H43" s="194"/>
      <c r="I43" s="194"/>
      <c r="J43" s="194"/>
      <c r="K43" s="194"/>
      <c r="L43" s="194"/>
      <c r="M43" s="194"/>
      <c r="N43" s="194"/>
      <c r="O43" s="194"/>
    </row>
    <row r="44" spans="2:21" ht="20.100000000000001" customHeight="1" x14ac:dyDescent="0.2">
      <c r="B44" s="334"/>
      <c r="C44" s="227"/>
      <c r="D44" s="200"/>
      <c r="E44" s="231"/>
      <c r="F44" s="194"/>
      <c r="G44" s="194"/>
      <c r="H44" s="194"/>
      <c r="I44" s="194"/>
      <c r="J44" s="194"/>
      <c r="K44" s="194"/>
      <c r="L44" s="194"/>
      <c r="M44" s="194"/>
      <c r="N44" s="194"/>
      <c r="O44" s="194"/>
    </row>
    <row r="45" spans="2:21" ht="20.100000000000001" customHeight="1" x14ac:dyDescent="0.2">
      <c r="B45" s="334"/>
      <c r="C45" s="227"/>
      <c r="D45" s="200"/>
      <c r="E45" s="231"/>
      <c r="F45" s="194"/>
      <c r="G45" s="194"/>
      <c r="H45" s="194"/>
      <c r="I45" s="194"/>
      <c r="J45" s="194"/>
      <c r="K45" s="194"/>
      <c r="L45" s="194"/>
      <c r="M45" s="194"/>
      <c r="N45" s="194"/>
      <c r="O45" s="194"/>
    </row>
    <row r="46" spans="2:21" ht="20.100000000000001" customHeight="1" x14ac:dyDescent="0.2">
      <c r="B46" s="334"/>
      <c r="C46" s="227"/>
      <c r="D46" s="200"/>
      <c r="E46" s="231"/>
      <c r="F46" s="194"/>
      <c r="G46" s="194"/>
      <c r="H46" s="194"/>
      <c r="I46" s="194"/>
      <c r="J46" s="194"/>
      <c r="K46" s="194"/>
      <c r="L46" s="194"/>
      <c r="M46" s="194"/>
      <c r="N46" s="194"/>
      <c r="O46" s="194"/>
    </row>
    <row r="47" spans="2:21" ht="20.100000000000001" customHeight="1" x14ac:dyDescent="0.2">
      <c r="B47" s="335"/>
      <c r="C47" s="227"/>
      <c r="D47" s="200"/>
      <c r="E47" s="231"/>
      <c r="F47" s="194"/>
      <c r="G47" s="194"/>
      <c r="H47" s="194"/>
      <c r="I47" s="194"/>
      <c r="J47" s="194"/>
      <c r="K47" s="194"/>
      <c r="L47" s="194"/>
      <c r="M47" s="194"/>
      <c r="N47" s="194"/>
      <c r="O47" s="194"/>
    </row>
    <row r="48" spans="2:21" ht="20.100000000000001" customHeight="1" x14ac:dyDescent="0.2">
      <c r="B48" s="333" t="s">
        <v>251</v>
      </c>
      <c r="C48" s="227"/>
      <c r="D48" s="200"/>
      <c r="E48" s="231"/>
      <c r="F48" s="194"/>
      <c r="G48" s="194"/>
      <c r="H48" s="194"/>
      <c r="I48" s="194"/>
      <c r="J48" s="194"/>
      <c r="K48" s="194"/>
      <c r="L48" s="194"/>
      <c r="M48" s="194"/>
      <c r="N48" s="194"/>
      <c r="O48" s="194"/>
      <c r="U48" s="207" t="s">
        <v>370</v>
      </c>
    </row>
    <row r="49" spans="1:21" ht="20.100000000000001" customHeight="1" x14ac:dyDescent="0.2">
      <c r="B49" s="334"/>
      <c r="C49" s="227"/>
      <c r="D49" s="200"/>
      <c r="E49" s="231"/>
      <c r="F49" s="194"/>
      <c r="G49" s="194"/>
      <c r="H49" s="194"/>
      <c r="I49" s="194"/>
      <c r="J49" s="194"/>
      <c r="K49" s="194"/>
      <c r="L49" s="194"/>
      <c r="M49" s="194"/>
      <c r="N49" s="194"/>
      <c r="O49" s="194"/>
      <c r="U49" s="207"/>
    </row>
    <row r="50" spans="1:21" ht="20.100000000000001" customHeight="1" x14ac:dyDescent="0.2">
      <c r="B50" s="334"/>
      <c r="C50" s="227"/>
      <c r="D50" s="200"/>
      <c r="E50" s="231"/>
      <c r="F50" s="194"/>
      <c r="G50" s="194"/>
      <c r="H50" s="194"/>
      <c r="I50" s="194"/>
      <c r="J50" s="194"/>
      <c r="K50" s="194"/>
      <c r="L50" s="194"/>
      <c r="M50" s="194"/>
      <c r="N50" s="194"/>
      <c r="O50" s="194"/>
      <c r="U50" s="207"/>
    </row>
    <row r="51" spans="1:21" ht="20.100000000000001" customHeight="1" x14ac:dyDescent="0.2">
      <c r="B51" s="334"/>
      <c r="C51" s="227"/>
      <c r="D51" s="200"/>
      <c r="E51" s="231"/>
      <c r="F51" s="194"/>
      <c r="G51" s="194"/>
      <c r="H51" s="194"/>
      <c r="I51" s="194"/>
      <c r="J51" s="194"/>
      <c r="K51" s="194"/>
      <c r="L51" s="194"/>
      <c r="M51" s="194"/>
      <c r="N51" s="194"/>
      <c r="O51" s="194"/>
      <c r="U51" s="207"/>
    </row>
    <row r="52" spans="1:21" ht="20.100000000000001" customHeight="1" x14ac:dyDescent="0.2">
      <c r="B52" s="334"/>
      <c r="C52" s="227"/>
      <c r="D52" s="200"/>
      <c r="E52" s="231"/>
      <c r="F52" s="194"/>
      <c r="G52" s="194"/>
      <c r="H52" s="194"/>
      <c r="I52" s="194"/>
      <c r="J52" s="194"/>
      <c r="K52" s="194"/>
      <c r="L52" s="194"/>
      <c r="M52" s="194"/>
      <c r="N52" s="194"/>
      <c r="O52" s="194"/>
      <c r="U52" s="207"/>
    </row>
    <row r="53" spans="1:21" ht="20.100000000000001" customHeight="1" x14ac:dyDescent="0.2">
      <c r="B53" s="334"/>
      <c r="C53" s="227"/>
      <c r="D53" s="200"/>
      <c r="E53" s="231"/>
      <c r="F53" s="194"/>
      <c r="G53" s="194"/>
      <c r="H53" s="194"/>
      <c r="I53" s="194"/>
      <c r="J53" s="194"/>
      <c r="K53" s="194"/>
      <c r="L53" s="194"/>
      <c r="M53" s="194"/>
      <c r="N53" s="194"/>
      <c r="O53" s="194"/>
      <c r="U53" s="207"/>
    </row>
    <row r="54" spans="1:21" ht="20.100000000000001" customHeight="1" x14ac:dyDescent="0.2">
      <c r="B54" s="334"/>
      <c r="C54" s="227"/>
      <c r="D54" s="200"/>
      <c r="E54" s="231"/>
      <c r="F54" s="194"/>
      <c r="G54" s="194"/>
      <c r="H54" s="194"/>
      <c r="I54" s="194"/>
      <c r="J54" s="194"/>
      <c r="K54" s="194"/>
      <c r="L54" s="194"/>
      <c r="M54" s="194"/>
      <c r="N54" s="194"/>
      <c r="O54" s="194"/>
    </row>
    <row r="55" spans="1:21" ht="20.100000000000001" customHeight="1" x14ac:dyDescent="0.2">
      <c r="B55" s="335"/>
      <c r="C55" s="227"/>
      <c r="D55" s="200"/>
      <c r="E55" s="231"/>
      <c r="F55" s="194"/>
      <c r="G55" s="194"/>
      <c r="H55" s="194"/>
      <c r="I55" s="194"/>
      <c r="J55" s="194"/>
      <c r="K55" s="194"/>
      <c r="L55" s="194"/>
      <c r="M55" s="194"/>
      <c r="N55" s="194"/>
      <c r="O55" s="194"/>
    </row>
    <row r="56" spans="1:21" ht="15" x14ac:dyDescent="0.2">
      <c r="A56" s="194"/>
      <c r="B56" s="194"/>
      <c r="C56" s="194"/>
      <c r="D56" s="194"/>
      <c r="E56" s="194"/>
      <c r="F56" s="194"/>
      <c r="G56" s="194"/>
      <c r="H56" s="194"/>
      <c r="I56" s="194"/>
      <c r="J56" s="194"/>
      <c r="K56" s="194"/>
      <c r="L56" s="194"/>
      <c r="M56" s="194"/>
      <c r="N56" s="194"/>
      <c r="O56" s="194"/>
    </row>
    <row r="57" spans="1:21" ht="15" x14ac:dyDescent="0.2">
      <c r="A57" s="194"/>
      <c r="B57" s="194"/>
      <c r="C57" s="194"/>
      <c r="D57" s="194"/>
      <c r="E57" s="194"/>
      <c r="F57" s="194"/>
      <c r="G57" s="194"/>
      <c r="H57" s="194"/>
      <c r="I57" s="194"/>
      <c r="J57" s="194"/>
      <c r="K57" s="194"/>
      <c r="L57" s="194"/>
      <c r="M57" s="194"/>
      <c r="N57" s="194"/>
      <c r="O57" s="194"/>
    </row>
    <row r="58" spans="1:21" ht="15" x14ac:dyDescent="0.2">
      <c r="A58" s="194"/>
      <c r="B58" s="194"/>
      <c r="C58" s="194"/>
      <c r="D58" s="194"/>
      <c r="E58" s="194"/>
      <c r="F58" s="194"/>
      <c r="G58" s="194"/>
      <c r="H58" s="194"/>
      <c r="I58" s="194"/>
      <c r="J58" s="194"/>
      <c r="K58" s="194"/>
      <c r="L58" s="194"/>
      <c r="M58" s="194"/>
      <c r="N58" s="194"/>
      <c r="O58" s="194"/>
    </row>
    <row r="59" spans="1:21" ht="15" x14ac:dyDescent="0.2">
      <c r="A59" s="194"/>
      <c r="B59" s="194"/>
      <c r="C59" s="194"/>
      <c r="D59" s="194"/>
      <c r="E59" s="194"/>
      <c r="F59" s="194"/>
      <c r="G59" s="194"/>
      <c r="H59" s="194"/>
      <c r="I59" s="194"/>
      <c r="J59" s="194"/>
      <c r="K59" s="194"/>
      <c r="L59" s="194"/>
      <c r="M59" s="194"/>
      <c r="N59" s="194"/>
      <c r="O59" s="194"/>
    </row>
    <row r="60" spans="1:21" ht="15" x14ac:dyDescent="0.2">
      <c r="A60" s="194"/>
      <c r="B60" s="194"/>
      <c r="C60" s="194"/>
      <c r="D60" s="194"/>
      <c r="E60" s="194"/>
      <c r="F60" s="194"/>
      <c r="G60" s="194"/>
      <c r="H60" s="194"/>
      <c r="I60" s="194"/>
      <c r="J60" s="194"/>
      <c r="K60" s="194"/>
      <c r="L60" s="194"/>
      <c r="M60" s="194"/>
      <c r="N60" s="194"/>
      <c r="O60" s="194"/>
    </row>
    <row r="61" spans="1:21" ht="15" x14ac:dyDescent="0.2">
      <c r="A61" s="194"/>
      <c r="B61" s="194"/>
      <c r="C61" s="194"/>
      <c r="D61" s="194"/>
      <c r="E61" s="194"/>
      <c r="F61" s="194"/>
      <c r="G61" s="194"/>
      <c r="H61" s="194"/>
      <c r="I61" s="194"/>
      <c r="J61" s="194"/>
      <c r="K61" s="194"/>
      <c r="L61" s="194"/>
      <c r="M61" s="194"/>
      <c r="N61" s="194"/>
      <c r="O61" s="194"/>
    </row>
    <row r="62" spans="1:21" ht="15" x14ac:dyDescent="0.2">
      <c r="A62" s="194"/>
      <c r="B62" s="194"/>
      <c r="C62" s="194"/>
      <c r="D62" s="194"/>
      <c r="E62" s="194"/>
      <c r="F62" s="194"/>
      <c r="G62" s="194"/>
      <c r="H62" s="194"/>
      <c r="I62" s="194"/>
      <c r="J62" s="194"/>
      <c r="K62" s="194"/>
      <c r="L62" s="194"/>
      <c r="M62" s="194"/>
      <c r="N62" s="194"/>
      <c r="O62" s="194"/>
    </row>
    <row r="63" spans="1:21" ht="15" x14ac:dyDescent="0.2">
      <c r="A63" s="194"/>
      <c r="B63" s="194"/>
      <c r="C63" s="194"/>
      <c r="D63" s="194"/>
      <c r="E63" s="194"/>
      <c r="F63" s="194"/>
      <c r="G63" s="194"/>
      <c r="H63" s="194"/>
      <c r="I63" s="194"/>
      <c r="J63" s="194"/>
      <c r="K63" s="194"/>
      <c r="L63" s="194"/>
      <c r="M63" s="194"/>
      <c r="N63" s="194"/>
      <c r="O63" s="194"/>
    </row>
    <row r="64" spans="1:21" ht="15" x14ac:dyDescent="0.2">
      <c r="A64" s="194"/>
      <c r="B64" s="194"/>
      <c r="C64" s="194"/>
      <c r="D64" s="194"/>
      <c r="E64" s="194"/>
      <c r="F64" s="194"/>
      <c r="G64" s="194"/>
      <c r="H64" s="194"/>
      <c r="I64" s="194"/>
      <c r="J64" s="194"/>
      <c r="K64" s="194"/>
      <c r="L64" s="194"/>
      <c r="M64" s="194"/>
      <c r="N64" s="194"/>
      <c r="O64" s="194"/>
    </row>
    <row r="65" spans="1:9" ht="15" x14ac:dyDescent="0.2">
      <c r="A65" s="194"/>
      <c r="B65" s="194"/>
      <c r="C65" s="194"/>
      <c r="D65" s="194"/>
      <c r="E65" s="194"/>
      <c r="F65" s="194"/>
      <c r="G65" s="194"/>
      <c r="H65" s="194"/>
      <c r="I65" s="194"/>
    </row>
  </sheetData>
  <sheetProtection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124" priority="14" operator="equal">
      <formula>0</formula>
    </cfRule>
  </conditionalFormatting>
  <conditionalFormatting sqref="I1">
    <cfRule type="cellIs" dxfId="123" priority="1" operator="equal">
      <formula>"Error Eval."</formula>
    </cfRule>
  </conditionalFormatting>
  <dataValidations count="2">
    <dataValidation type="list" allowBlank="1" showInputMessage="1" showErrorMessage="1" sqref="H16:H30">
      <formula1>Macroprocesos</formula1>
    </dataValidation>
    <dataValidation type="list" allowBlank="1" showInputMessage="1" showErrorMessage="1" sqref="I16:I3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LISTAS!$A$3:$A$18</xm:f>
          </x14:formula1>
          <xm:sqref>C31:D31</xm:sqref>
        </x14:dataValidation>
        <x14:dataValidation type="list" allowBlank="1" showInputMessage="1" showErrorMessage="1">
          <x14:formula1>
            <xm:f>LISTAS!$AF$140:$AF$238</xm:f>
          </x14:formula1>
          <xm:sqref>C7:G7</xm:sqref>
        </x14:dataValidation>
        <x14:dataValidation type="list" allowBlank="1" showInputMessage="1" showErrorMessage="1">
          <x14:formula1>
            <xm:f>LISTAS!$X$3:$X$16</xm:f>
          </x14:formula1>
          <xm:sqref>D34:D55 C13:C30</xm:sqref>
        </x14:dataValidation>
        <x14:dataValidation type="list" allowBlank="1" showInputMessage="1" showErrorMessage="1">
          <x14:formula1>
            <xm:f>LISTAS!$Y$3:$Y$9</xm:f>
          </x14:formula1>
          <xm:sqref>D13:D30</xm:sqref>
        </x14:dataValidation>
        <x14:dataValidation type="list" allowBlank="1" showInputMessage="1" showErrorMessage="1">
          <x14:formula1>
            <xm:f>LISTAS!$Y$13:$Y$16</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72"/>
  <sheetViews>
    <sheetView showGridLines="0" zoomScale="110" zoomScaleNormal="110" workbookViewId="0">
      <selection activeCell="B28" sqref="B28"/>
    </sheetView>
  </sheetViews>
  <sheetFormatPr baseColWidth="10" defaultColWidth="11.42578125" defaultRowHeight="14.25" x14ac:dyDescent="0.2"/>
  <cols>
    <col min="1" max="1" width="18.85546875" style="34" customWidth="1"/>
    <col min="2" max="2" width="80.7109375" style="34" customWidth="1"/>
    <col min="3" max="3" width="18.7109375" style="34" customWidth="1"/>
    <col min="4" max="4" width="18.42578125" style="34" customWidth="1"/>
    <col min="5" max="5" width="19" style="34" customWidth="1"/>
    <col min="6" max="6" width="19.28515625" style="34" customWidth="1"/>
    <col min="7" max="7" width="24.28515625" style="34" customWidth="1"/>
    <col min="8" max="20" width="15.7109375" style="34" customWidth="1"/>
    <col min="21" max="16384" width="11.42578125" style="34"/>
  </cols>
  <sheetData>
    <row r="2" spans="1:20" ht="36" customHeight="1" x14ac:dyDescent="0.2">
      <c r="A2" s="336"/>
      <c r="B2" s="343" t="s">
        <v>512</v>
      </c>
      <c r="C2" s="344"/>
      <c r="D2" s="344"/>
      <c r="E2" s="344"/>
      <c r="F2" s="344"/>
      <c r="G2" s="344"/>
      <c r="H2" s="344"/>
      <c r="I2" s="344"/>
      <c r="J2" s="344"/>
      <c r="K2" s="344"/>
      <c r="L2" s="344"/>
      <c r="M2" s="344"/>
      <c r="N2" s="344"/>
      <c r="O2" s="344"/>
      <c r="P2" s="344"/>
      <c r="Q2" s="344"/>
      <c r="R2" s="345"/>
      <c r="S2" s="349" t="s">
        <v>249</v>
      </c>
      <c r="T2" s="350"/>
    </row>
    <row r="3" spans="1:20" ht="24" customHeight="1" x14ac:dyDescent="0.2">
      <c r="A3" s="336"/>
      <c r="B3" s="346"/>
      <c r="C3" s="347"/>
      <c r="D3" s="347"/>
      <c r="E3" s="347"/>
      <c r="F3" s="347"/>
      <c r="G3" s="347"/>
      <c r="H3" s="347"/>
      <c r="I3" s="347"/>
      <c r="J3" s="347"/>
      <c r="K3" s="347"/>
      <c r="L3" s="347"/>
      <c r="M3" s="347"/>
      <c r="N3" s="347"/>
      <c r="O3" s="347"/>
      <c r="P3" s="347"/>
      <c r="Q3" s="347"/>
      <c r="R3" s="348"/>
      <c r="S3" s="349" t="s">
        <v>539</v>
      </c>
      <c r="T3" s="350"/>
    </row>
    <row r="5" spans="1:20" s="270" customFormat="1" ht="30" customHeight="1" x14ac:dyDescent="0.2">
      <c r="A5" s="268"/>
      <c r="B5" s="269" t="s">
        <v>462</v>
      </c>
      <c r="C5" s="356"/>
      <c r="D5" s="356"/>
      <c r="E5" s="356"/>
      <c r="G5" s="352" t="s">
        <v>521</v>
      </c>
      <c r="H5" s="352"/>
      <c r="I5" s="353"/>
      <c r="J5" s="353"/>
      <c r="K5" s="353"/>
      <c r="L5" s="268"/>
      <c r="M5" s="268"/>
      <c r="N5" s="268"/>
      <c r="O5" s="268"/>
    </row>
    <row r="6" spans="1:20" s="270" customFormat="1" ht="31.15" customHeight="1" x14ac:dyDescent="0.2">
      <c r="A6" s="268"/>
      <c r="B6" s="271" t="s">
        <v>39</v>
      </c>
      <c r="C6" s="355" t="str">
        <f>_xlfn.IFNA(VLOOKUP(C7,LISTAS!AF140:AG238,2,),"")</f>
        <v xml:space="preserve">190000 - DIRECCIÓN SECTOR DESARROLLO ECONÓMICO, INDUSTRIA Y TURISMO </v>
      </c>
      <c r="D6" s="355"/>
      <c r="E6" s="355"/>
      <c r="G6" s="352" t="s">
        <v>520</v>
      </c>
      <c r="H6" s="352"/>
      <c r="I6" s="354" t="s">
        <v>507</v>
      </c>
      <c r="J6" s="354"/>
      <c r="K6" s="354"/>
      <c r="L6" s="268"/>
      <c r="M6" s="268"/>
      <c r="N6" s="268"/>
      <c r="O6" s="268"/>
    </row>
    <row r="7" spans="1:20" s="270" customFormat="1" ht="28.15" customHeight="1" x14ac:dyDescent="0.2">
      <c r="A7" s="268"/>
      <c r="B7" s="271" t="s">
        <v>240</v>
      </c>
      <c r="C7" s="354" t="s">
        <v>388</v>
      </c>
      <c r="D7" s="354"/>
      <c r="E7" s="354"/>
      <c r="G7" s="352" t="s">
        <v>20</v>
      </c>
      <c r="H7" s="352"/>
      <c r="I7" s="354"/>
      <c r="J7" s="354"/>
      <c r="K7" s="354"/>
      <c r="L7" s="268"/>
      <c r="M7" s="268"/>
      <c r="N7" s="268"/>
      <c r="O7" s="268"/>
    </row>
    <row r="8" spans="1:20" s="270" customFormat="1" ht="21.6" customHeight="1" x14ac:dyDescent="0.2">
      <c r="A8" s="268"/>
      <c r="B8" s="271" t="s">
        <v>522</v>
      </c>
      <c r="C8" s="351"/>
      <c r="D8" s="351"/>
      <c r="E8" s="351"/>
      <c r="G8" s="352" t="s">
        <v>21</v>
      </c>
      <c r="H8" s="352"/>
      <c r="I8" s="351"/>
      <c r="J8" s="351"/>
      <c r="K8" s="351"/>
      <c r="L8" s="268"/>
      <c r="M8" s="268"/>
      <c r="N8" s="268"/>
      <c r="O8" s="268"/>
    </row>
    <row r="9" spans="1:20" s="270" customFormat="1" ht="21.6" customHeight="1" x14ac:dyDescent="0.2">
      <c r="A9" s="268"/>
      <c r="B9" s="271" t="s">
        <v>523</v>
      </c>
      <c r="C9" s="351"/>
      <c r="D9" s="351"/>
      <c r="E9" s="351"/>
      <c r="F9" s="268"/>
      <c r="G9" s="272"/>
      <c r="H9" s="268"/>
      <c r="I9" s="268"/>
      <c r="J9" s="268"/>
      <c r="K9" s="268"/>
      <c r="L9" s="268"/>
      <c r="M9" s="268"/>
      <c r="N9" s="268"/>
      <c r="O9" s="268"/>
    </row>
    <row r="10" spans="1:20" ht="21.6" customHeight="1" x14ac:dyDescent="0.2">
      <c r="A10" s="194"/>
      <c r="B10" s="239"/>
      <c r="C10" s="234"/>
      <c r="D10" s="234"/>
      <c r="E10" s="234"/>
      <c r="F10" s="238"/>
      <c r="G10" s="232"/>
      <c r="H10" s="238"/>
      <c r="I10" s="232"/>
      <c r="J10" s="194"/>
      <c r="K10" s="194"/>
      <c r="L10" s="194"/>
      <c r="M10" s="194"/>
      <c r="N10" s="194"/>
      <c r="O10" s="194"/>
    </row>
    <row r="11" spans="1:20" s="382" customFormat="1" ht="15" x14ac:dyDescent="0.2">
      <c r="A11" s="400" t="s">
        <v>227</v>
      </c>
      <c r="B11" s="400"/>
      <c r="C11" s="434" t="s">
        <v>457</v>
      </c>
      <c r="D11" s="434" t="s">
        <v>458</v>
      </c>
      <c r="E11" s="434" t="s">
        <v>228</v>
      </c>
      <c r="F11" s="434" t="s">
        <v>229</v>
      </c>
      <c r="G11" s="434" t="s">
        <v>230</v>
      </c>
      <c r="H11" s="434" t="s">
        <v>231</v>
      </c>
      <c r="I11" s="434" t="s">
        <v>232</v>
      </c>
      <c r="J11" s="434" t="s">
        <v>233</v>
      </c>
      <c r="K11" s="434" t="s">
        <v>234</v>
      </c>
      <c r="L11" s="434" t="s">
        <v>235</v>
      </c>
      <c r="M11" s="434" t="s">
        <v>236</v>
      </c>
      <c r="N11" s="434" t="s">
        <v>459</v>
      </c>
      <c r="O11" s="434" t="s">
        <v>460</v>
      </c>
      <c r="P11" s="434" t="s">
        <v>461</v>
      </c>
      <c r="Q11" s="434" t="s">
        <v>262</v>
      </c>
      <c r="R11" s="434" t="s">
        <v>263</v>
      </c>
      <c r="S11" s="434" t="s">
        <v>264</v>
      </c>
      <c r="T11" s="434" t="s">
        <v>265</v>
      </c>
    </row>
    <row r="12" spans="1:20" s="382" customFormat="1" ht="45" customHeight="1" thickBot="1" x14ac:dyDescent="0.25">
      <c r="A12" s="401" t="s">
        <v>369</v>
      </c>
      <c r="B12" s="402" t="s">
        <v>560</v>
      </c>
      <c r="C12" s="383" t="s">
        <v>351</v>
      </c>
      <c r="D12" s="383" t="s">
        <v>351</v>
      </c>
      <c r="E12" s="383" t="s">
        <v>351</v>
      </c>
      <c r="F12" s="383" t="s">
        <v>349</v>
      </c>
      <c r="G12" s="383" t="s">
        <v>350</v>
      </c>
      <c r="H12" s="383"/>
      <c r="I12" s="383"/>
      <c r="J12" s="383"/>
      <c r="K12" s="383"/>
      <c r="L12" s="383"/>
      <c r="M12" s="383"/>
      <c r="N12" s="383"/>
      <c r="O12" s="383"/>
      <c r="P12" s="383"/>
      <c r="Q12" s="383"/>
      <c r="R12" s="383"/>
      <c r="S12" s="383"/>
      <c r="T12" s="383"/>
    </row>
    <row r="13" spans="1:20" s="382" customFormat="1" x14ac:dyDescent="0.2">
      <c r="A13" s="403" t="s">
        <v>220</v>
      </c>
      <c r="B13" s="404" t="s">
        <v>41</v>
      </c>
      <c r="C13" s="384" t="s">
        <v>40</v>
      </c>
      <c r="D13" s="384" t="s">
        <v>128</v>
      </c>
      <c r="E13" s="384" t="s">
        <v>128</v>
      </c>
      <c r="F13" s="384"/>
      <c r="G13" s="384"/>
      <c r="H13" s="384"/>
      <c r="I13" s="384"/>
      <c r="J13" s="384"/>
      <c r="K13" s="384"/>
      <c r="L13" s="384"/>
      <c r="M13" s="384"/>
      <c r="N13" s="384"/>
      <c r="O13" s="384"/>
      <c r="P13" s="384"/>
      <c r="Q13" s="384"/>
      <c r="R13" s="384"/>
      <c r="S13" s="384"/>
      <c r="T13" s="385"/>
    </row>
    <row r="14" spans="1:20" s="382" customFormat="1" x14ac:dyDescent="0.2">
      <c r="A14" s="405"/>
      <c r="B14" s="406" t="s">
        <v>222</v>
      </c>
      <c r="C14" s="386" t="s">
        <v>353</v>
      </c>
      <c r="D14" s="386" t="s">
        <v>128</v>
      </c>
      <c r="E14" s="386" t="s">
        <v>128</v>
      </c>
      <c r="F14" s="386"/>
      <c r="G14" s="386"/>
      <c r="H14" s="386"/>
      <c r="I14" s="386"/>
      <c r="J14" s="386"/>
      <c r="K14" s="386"/>
      <c r="L14" s="386"/>
      <c r="M14" s="386"/>
      <c r="N14" s="386"/>
      <c r="O14" s="386"/>
      <c r="P14" s="386"/>
      <c r="Q14" s="386"/>
      <c r="R14" s="386"/>
      <c r="S14" s="386"/>
      <c r="T14" s="387"/>
    </row>
    <row r="15" spans="1:20" s="382" customFormat="1" x14ac:dyDescent="0.2">
      <c r="A15" s="405"/>
      <c r="B15" s="406" t="s">
        <v>237</v>
      </c>
      <c r="C15" s="386" t="s">
        <v>353</v>
      </c>
      <c r="D15" s="386" t="s">
        <v>128</v>
      </c>
      <c r="E15" s="386" t="s">
        <v>128</v>
      </c>
      <c r="F15" s="386"/>
      <c r="G15" s="386"/>
      <c r="H15" s="386"/>
      <c r="I15" s="386"/>
      <c r="J15" s="386"/>
      <c r="K15" s="386"/>
      <c r="L15" s="386"/>
      <c r="M15" s="386"/>
      <c r="N15" s="386"/>
      <c r="O15" s="386"/>
      <c r="P15" s="386"/>
      <c r="Q15" s="386"/>
      <c r="R15" s="386"/>
      <c r="S15" s="386"/>
      <c r="T15" s="387"/>
    </row>
    <row r="16" spans="1:20" s="382" customFormat="1" ht="15.75" thickBot="1" x14ac:dyDescent="0.25">
      <c r="A16" s="407"/>
      <c r="B16" s="408" t="str">
        <f>CONCATENATE("RIESGO ",A13)</f>
        <v>RIESGO EXPERTICIA</v>
      </c>
      <c r="C16" s="388" t="str">
        <f>IFERROR(VLOOKUP(IFERROR((
_xlfn.IFNA(VLOOKUP(C13,LISTAS!$D$4:$E$6,2,0),0)+
_xlfn.IFNA(VLOOKUP(C14,LISTAS!$D$4:$E$6,2,0),0)+
_xlfn.IFNA(VLOOKUP(C15,LISTAS!$D$4:$E$6,2,0),0))/COUNTA(C13:C15),
""),LISTAS!$J$3:$K$5,2,TRUE),"")</f>
        <v>ALTO</v>
      </c>
      <c r="D16" s="388" t="str">
        <f>IFERROR(VLOOKUP(IFERROR((
_xlfn.IFNA(VLOOKUP(D13,LISTAS!$D$4:$E$6,2,0),0)+
_xlfn.IFNA(VLOOKUP(D14,LISTAS!$D$4:$E$6,2,0),0)+
_xlfn.IFNA(VLOOKUP(D15,LISTAS!$D$4:$E$6,2,0),0))/COUNTA(D13:D15),
""),LISTAS!$J$3:$K$5,2,TRUE),"")</f>
        <v>BAJO</v>
      </c>
      <c r="E16" s="388" t="str">
        <f>IFERROR(VLOOKUP(IFERROR((
_xlfn.IFNA(VLOOKUP(E13,LISTAS!$D$4:$E$6,2,0),0)+
_xlfn.IFNA(VLOOKUP(E14,LISTAS!$D$4:$E$6,2,0),0)+
_xlfn.IFNA(VLOOKUP(E15,LISTAS!$D$4:$E$6,2,0),0))/COUNTA(E13:E15),
""),LISTAS!$J$3:$K$5,2,TRUE),"")</f>
        <v>BAJO</v>
      </c>
      <c r="F16" s="388" t="str">
        <f>IFERROR(VLOOKUP(IFERROR((
_xlfn.IFNA(VLOOKUP(F13,LISTAS!$D$4:$E$6,2,0),0)+
_xlfn.IFNA(VLOOKUP(F14,LISTAS!$D$4:$E$6,2,0),0)+
_xlfn.IFNA(VLOOKUP(F15,LISTAS!$D$4:$E$6,2,0),0))/COUNTA(F13:F15),
""),LISTAS!$J$3:$K$5,2,TRUE),"")</f>
        <v/>
      </c>
      <c r="G16" s="388" t="str">
        <f>IFERROR(VLOOKUP(IFERROR((
_xlfn.IFNA(VLOOKUP(G13,LISTAS!$D$4:$E$6,2,0),0)+
_xlfn.IFNA(VLOOKUP(G14,LISTAS!$D$4:$E$6,2,0),0)+
_xlfn.IFNA(VLOOKUP(G15,LISTAS!$D$4:$E$6,2,0),0))/COUNTA(G13:G15),
""),LISTAS!$J$3:$K$5,2,TRUE),"")</f>
        <v/>
      </c>
      <c r="H16" s="388" t="str">
        <f>IFERROR(VLOOKUP(IFERROR((
_xlfn.IFNA(VLOOKUP(H13,LISTAS!$D$4:$E$6,2,0),0)+
_xlfn.IFNA(VLOOKUP(H14,LISTAS!$D$4:$E$6,2,0),0)+
_xlfn.IFNA(VLOOKUP(H15,LISTAS!$D$4:$E$6,2,0),0))/COUNTA(H13:H15),
""),LISTAS!$J$3:$K$5,2,TRUE),"")</f>
        <v/>
      </c>
      <c r="I16" s="388" t="str">
        <f>IFERROR(VLOOKUP(IFERROR((
_xlfn.IFNA(VLOOKUP(I13,LISTAS!$D$4:$E$6,2,0),0)+
_xlfn.IFNA(VLOOKUP(I14,LISTAS!$D$4:$E$6,2,0),0)+
_xlfn.IFNA(VLOOKUP(I15,LISTAS!$D$4:$E$6,2,0),0))/COUNTA(I13:I15),
""),LISTAS!$J$3:$K$5,2,TRUE),"")</f>
        <v/>
      </c>
      <c r="J16" s="388" t="str">
        <f>IFERROR(VLOOKUP(IFERROR((
_xlfn.IFNA(VLOOKUP(J13,LISTAS!$D$4:$E$6,2,0),0)+
_xlfn.IFNA(VLOOKUP(J14,LISTAS!$D$4:$E$6,2,0),0)+
_xlfn.IFNA(VLOOKUP(J15,LISTAS!$D$4:$E$6,2,0),0))/COUNTA(J13:J15),
""),LISTAS!$J$3:$K$5,2,TRUE),"")</f>
        <v/>
      </c>
      <c r="K16" s="388" t="str">
        <f>IFERROR(VLOOKUP(IFERROR((
_xlfn.IFNA(VLOOKUP(K13,LISTAS!$D$4:$E$6,2,0),0)+
_xlfn.IFNA(VLOOKUP(K14,LISTAS!$D$4:$E$6,2,0),0)+
_xlfn.IFNA(VLOOKUP(K15,LISTAS!$D$4:$E$6,2,0),0))/COUNTA(K13:K15),
""),LISTAS!$J$3:$K$5,2,TRUE),"")</f>
        <v/>
      </c>
      <c r="L16" s="388" t="str">
        <f>IFERROR(VLOOKUP(IFERROR((
_xlfn.IFNA(VLOOKUP(L13,LISTAS!$D$4:$E$6,2,0),0)+
_xlfn.IFNA(VLOOKUP(L14,LISTAS!$D$4:$E$6,2,0),0)+
_xlfn.IFNA(VLOOKUP(L15,LISTAS!$D$4:$E$6,2,0),0))/COUNTA(L13:L15),
""),LISTAS!$J$3:$K$5,2,TRUE),"")</f>
        <v/>
      </c>
      <c r="M16" s="388" t="str">
        <f>IFERROR(VLOOKUP(IFERROR((
_xlfn.IFNA(VLOOKUP(M13,LISTAS!$D$4:$E$6,2,0),0)+
_xlfn.IFNA(VLOOKUP(M14,LISTAS!$D$4:$E$6,2,0),0)+
_xlfn.IFNA(VLOOKUP(M15,LISTAS!$D$4:$E$6,2,0),0))/COUNTA(M13:M15),
""),LISTAS!$J$3:$K$5,2,TRUE),"")</f>
        <v/>
      </c>
      <c r="N16" s="388" t="str">
        <f>IFERROR(VLOOKUP(IFERROR((
_xlfn.IFNA(VLOOKUP(N13,LISTAS!$D$4:$E$6,2,0),0)+
_xlfn.IFNA(VLOOKUP(N14,LISTAS!$D$4:$E$6,2,0),0)+
_xlfn.IFNA(VLOOKUP(N15,LISTAS!$D$4:$E$6,2,0),0))/COUNTA(N13:N15),
""),LISTAS!$J$3:$K$5,2,TRUE),"")</f>
        <v/>
      </c>
      <c r="O16" s="388" t="str">
        <f>IFERROR(VLOOKUP(IFERROR((
_xlfn.IFNA(VLOOKUP(O13,LISTAS!$D$4:$E$6,2,0),0)+
_xlfn.IFNA(VLOOKUP(O14,LISTAS!$D$4:$E$6,2,0),0)+
_xlfn.IFNA(VLOOKUP(O15,LISTAS!$D$4:$E$6,2,0),0))/COUNTA(O13:O15),
""),LISTAS!$J$3:$K$5,2,TRUE),"")</f>
        <v/>
      </c>
      <c r="P16" s="388" t="str">
        <f>IFERROR(VLOOKUP(IFERROR((
_xlfn.IFNA(VLOOKUP(P13,LISTAS!$D$4:$E$6,2,0),0)+
_xlfn.IFNA(VLOOKUP(P14,LISTAS!$D$4:$E$6,2,0),0)+
_xlfn.IFNA(VLOOKUP(P15,LISTAS!$D$4:$E$6,2,0),0))/COUNTA(P13:P15),
""),LISTAS!$J$3:$K$5,2,TRUE),"")</f>
        <v/>
      </c>
      <c r="Q16" s="388" t="str">
        <f>IFERROR(VLOOKUP(IFERROR((
_xlfn.IFNA(VLOOKUP(Q13,LISTAS!$D$4:$E$6,2,0),0)+
_xlfn.IFNA(VLOOKUP(Q14,LISTAS!$D$4:$E$6,2,0),0)+
_xlfn.IFNA(VLOOKUP(Q15,LISTAS!$D$4:$E$6,2,0),0))/COUNTA(Q13:Q15),
""),LISTAS!$J$3:$K$5,2,TRUE),"")</f>
        <v/>
      </c>
      <c r="R16" s="388" t="str">
        <f>IFERROR(VLOOKUP(IFERROR((
_xlfn.IFNA(VLOOKUP(R13,LISTAS!$D$4:$E$6,2,0),0)+
_xlfn.IFNA(VLOOKUP(R14,LISTAS!$D$4:$E$6,2,0),0)+
_xlfn.IFNA(VLOOKUP(R15,LISTAS!$D$4:$E$6,2,0),0))/COUNTA(R13:R15),
""),LISTAS!$J$3:$K$5,2,TRUE),"")</f>
        <v/>
      </c>
      <c r="S16" s="388" t="str">
        <f>IFERROR(VLOOKUP(IFERROR((
_xlfn.IFNA(VLOOKUP(S13,LISTAS!$D$4:$E$6,2,0),0)+
_xlfn.IFNA(VLOOKUP(S14,LISTAS!$D$4:$E$6,2,0),0)+
_xlfn.IFNA(VLOOKUP(S15,LISTAS!$D$4:$E$6,2,0),0))/COUNTA(S13:S15),
""),LISTAS!$J$3:$K$5,2,TRUE),"")</f>
        <v/>
      </c>
      <c r="T16" s="389" t="str">
        <f>IFERROR(VLOOKUP(IFERROR((
_xlfn.IFNA(VLOOKUP(T13,LISTAS!$D$4:$E$6,2,0),0)+
_xlfn.IFNA(VLOOKUP(T14,LISTAS!$D$4:$E$6,2,0),0)+
_xlfn.IFNA(VLOOKUP(T15,LISTAS!$D$4:$E$6,2,0),0))/COUNTA(T13:T15),
""),LISTAS!$J$3:$K$5,2,TRUE),"")</f>
        <v/>
      </c>
    </row>
    <row r="17" spans="1:20" s="382" customFormat="1" x14ac:dyDescent="0.2">
      <c r="A17" s="409" t="s">
        <v>225</v>
      </c>
      <c r="B17" s="410" t="s">
        <v>352</v>
      </c>
      <c r="C17" s="390" t="s">
        <v>146</v>
      </c>
      <c r="D17" s="390" t="s">
        <v>145</v>
      </c>
      <c r="E17" s="390" t="s">
        <v>145</v>
      </c>
      <c r="F17" s="390"/>
      <c r="G17" s="390"/>
      <c r="H17" s="390"/>
      <c r="I17" s="390"/>
      <c r="J17" s="390"/>
      <c r="K17" s="390"/>
      <c r="L17" s="390"/>
      <c r="M17" s="390"/>
      <c r="N17" s="390"/>
      <c r="O17" s="390"/>
      <c r="P17" s="390"/>
      <c r="Q17" s="390"/>
      <c r="R17" s="390"/>
      <c r="S17" s="390"/>
      <c r="T17" s="391"/>
    </row>
    <row r="18" spans="1:20" s="382" customFormat="1" x14ac:dyDescent="0.2">
      <c r="A18" s="411"/>
      <c r="B18" s="410" t="s">
        <v>223</v>
      </c>
      <c r="C18" s="390" t="s">
        <v>145</v>
      </c>
      <c r="D18" s="390" t="s">
        <v>145</v>
      </c>
      <c r="E18" s="390" t="s">
        <v>144</v>
      </c>
      <c r="F18" s="390"/>
      <c r="G18" s="390"/>
      <c r="H18" s="390"/>
      <c r="I18" s="390"/>
      <c r="J18" s="390"/>
      <c r="K18" s="390"/>
      <c r="L18" s="390"/>
      <c r="M18" s="390"/>
      <c r="N18" s="390"/>
      <c r="O18" s="390"/>
      <c r="P18" s="390"/>
      <c r="Q18" s="390"/>
      <c r="R18" s="390"/>
      <c r="S18" s="390"/>
      <c r="T18" s="391"/>
    </row>
    <row r="19" spans="1:20" s="382" customFormat="1" x14ac:dyDescent="0.2">
      <c r="A19" s="411"/>
      <c r="B19" s="410" t="s">
        <v>224</v>
      </c>
      <c r="C19" s="390" t="s">
        <v>144</v>
      </c>
      <c r="D19" s="390" t="s">
        <v>145</v>
      </c>
      <c r="E19" s="390" t="s">
        <v>144</v>
      </c>
      <c r="F19" s="390"/>
      <c r="G19" s="390"/>
      <c r="H19" s="390"/>
      <c r="I19" s="390"/>
      <c r="J19" s="390"/>
      <c r="K19" s="390"/>
      <c r="L19" s="390"/>
      <c r="M19" s="390"/>
      <c r="N19" s="390"/>
      <c r="O19" s="390"/>
      <c r="P19" s="390"/>
      <c r="Q19" s="390"/>
      <c r="R19" s="390"/>
      <c r="S19" s="390"/>
      <c r="T19" s="391"/>
    </row>
    <row r="20" spans="1:20" s="382" customFormat="1" ht="15.75" thickBot="1" x14ac:dyDescent="0.25">
      <c r="A20" s="412"/>
      <c r="B20" s="413" t="str">
        <f>CONCATENATE("RIESGO ",A17)</f>
        <v xml:space="preserve">RIESGO CONOCIMIENTO </v>
      </c>
      <c r="C20" s="392" t="str">
        <f>IFERROR(VLOOKUP(IFERROR((
_xlfn.IFNA(VLOOKUP(C17,LISTAS!$F$4:$G$6,2,0),0)+
_xlfn.IFNA(VLOOKUP(C18,LISTAS!$F$4:$G$6,2,0),0)+
_xlfn.IFNA(VLOOKUP(C19,LISTAS!$F$4:$G$6,2,0),0))/COUNTA(C17:C19),
""),LISTAS!$J$3:$K$5,2,TRUE),"")</f>
        <v>MEDIO</v>
      </c>
      <c r="D20" s="392" t="str">
        <f>IFERROR(VLOOKUP(IFERROR((
_xlfn.IFNA(VLOOKUP(D17,LISTAS!$F$4:$G$6,2,0),0)+
_xlfn.IFNA(VLOOKUP(D18,LISTAS!$F$4:$G$6,2,0),0)+
_xlfn.IFNA(VLOOKUP(D19,LISTAS!$F$4:$G$6,2,0),0))/COUNTA(D17:D19),
""),LISTAS!$J$3:$K$5,2,TRUE),"")</f>
        <v>MEDIO</v>
      </c>
      <c r="E20" s="392" t="str">
        <f>IFERROR(VLOOKUP(IFERROR((
_xlfn.IFNA(VLOOKUP(E17,LISTAS!$F$4:$G$6,2,0),0)+
_xlfn.IFNA(VLOOKUP(E18,LISTAS!$F$4:$G$6,2,0),0)+
_xlfn.IFNA(VLOOKUP(E19,LISTAS!$F$4:$G$6,2,0),0))/COUNTA(E17:E19),
""),LISTAS!$J$3:$K$5,2,TRUE),"")</f>
        <v>ALTO</v>
      </c>
      <c r="F20" s="392" t="str">
        <f>IFERROR(VLOOKUP(IFERROR((
_xlfn.IFNA(VLOOKUP(F17,LISTAS!$F$4:$G$6,2,0),0)+
_xlfn.IFNA(VLOOKUP(F18,LISTAS!$F$4:$G$6,2,0),0)+
_xlfn.IFNA(VLOOKUP(F19,LISTAS!$F$4:$G$6,2,0),0))/COUNTA(F17:F19),
""),LISTAS!$J$3:$K$5,2,TRUE),"")</f>
        <v/>
      </c>
      <c r="G20" s="392" t="str">
        <f>IFERROR(VLOOKUP(IFERROR((
_xlfn.IFNA(VLOOKUP(G17,LISTAS!$F$4:$G$6,2,0),0)+
_xlfn.IFNA(VLOOKUP(G18,LISTAS!$F$4:$G$6,2,0),0)+
_xlfn.IFNA(VLOOKUP(G19,LISTAS!$F$4:$G$6,2,0),0))/COUNTA(G17:G19),
""),LISTAS!$J$3:$K$5,2,TRUE),"")</f>
        <v/>
      </c>
      <c r="H20" s="392" t="str">
        <f>IFERROR(VLOOKUP(IFERROR((
_xlfn.IFNA(VLOOKUP(H17,LISTAS!$F$4:$G$6,2,0),0)+
_xlfn.IFNA(VLOOKUP(H18,LISTAS!$F$4:$G$6,2,0),0)+
_xlfn.IFNA(VLOOKUP(H19,LISTAS!$F$4:$G$6,2,0),0))/COUNTA(H17:H19),
""),LISTAS!$J$3:$K$5,2,TRUE),"")</f>
        <v/>
      </c>
      <c r="I20" s="392" t="str">
        <f>IFERROR(VLOOKUP(IFERROR((
_xlfn.IFNA(VLOOKUP(I17,LISTAS!$F$4:$G$6,2,0),0)+
_xlfn.IFNA(VLOOKUP(I18,LISTAS!$F$4:$G$6,2,0),0)+
_xlfn.IFNA(VLOOKUP(I19,LISTAS!$F$4:$G$6,2,0),0))/COUNTA(I17:I19),
""),LISTAS!$J$3:$K$5,2,TRUE),"")</f>
        <v/>
      </c>
      <c r="J20" s="392" t="str">
        <f>IFERROR(VLOOKUP(IFERROR((
_xlfn.IFNA(VLOOKUP(J17,LISTAS!$F$4:$G$6,2,0),0)+
_xlfn.IFNA(VLOOKUP(J18,LISTAS!$F$4:$G$6,2,0),0)+
_xlfn.IFNA(VLOOKUP(J19,LISTAS!$F$4:$G$6,2,0),0))/COUNTA(J17:J19),
""),LISTAS!$J$3:$K$5,2,TRUE),"")</f>
        <v/>
      </c>
      <c r="K20" s="392" t="str">
        <f>IFERROR(VLOOKUP(IFERROR((
_xlfn.IFNA(VLOOKUP(K17,LISTAS!$F$4:$G$6,2,0),0)+
_xlfn.IFNA(VLOOKUP(K18,LISTAS!$F$4:$G$6,2,0),0)+
_xlfn.IFNA(VLOOKUP(K19,LISTAS!$F$4:$G$6,2,0),0))/COUNTA(K17:K19),
""),LISTAS!$J$3:$K$5,2,TRUE),"")</f>
        <v/>
      </c>
      <c r="L20" s="392" t="str">
        <f>IFERROR(VLOOKUP(IFERROR((
_xlfn.IFNA(VLOOKUP(L17,LISTAS!$F$4:$G$6,2,0),0)+
_xlfn.IFNA(VLOOKUP(L18,LISTAS!$F$4:$G$6,2,0),0)+
_xlfn.IFNA(VLOOKUP(L19,LISTAS!$F$4:$G$6,2,0),0))/COUNTA(L17:L19),
""),LISTAS!$J$3:$K$5,2,TRUE),"")</f>
        <v/>
      </c>
      <c r="M20" s="392" t="str">
        <f>IFERROR(VLOOKUP(IFERROR((
_xlfn.IFNA(VLOOKUP(M17,LISTAS!$F$4:$G$6,2,0),0)+
_xlfn.IFNA(VLOOKUP(M18,LISTAS!$F$4:$G$6,2,0),0)+
_xlfn.IFNA(VLOOKUP(M19,LISTAS!$F$4:$G$6,2,0),0))/COUNTA(M17:M19),
""),LISTAS!$J$3:$K$5,2,TRUE),"")</f>
        <v/>
      </c>
      <c r="N20" s="392" t="str">
        <f>IFERROR(VLOOKUP(IFERROR((
_xlfn.IFNA(VLOOKUP(N17,LISTAS!$F$4:$G$6,2,0),0)+
_xlfn.IFNA(VLOOKUP(N18,LISTAS!$F$4:$G$6,2,0),0)+
_xlfn.IFNA(VLOOKUP(N19,LISTAS!$F$4:$G$6,2,0),0))/COUNTA(N17:N19),
""),LISTAS!$J$3:$K$5,2,TRUE),"")</f>
        <v/>
      </c>
      <c r="O20" s="392" t="str">
        <f>IFERROR(VLOOKUP(IFERROR((
_xlfn.IFNA(VLOOKUP(O17,LISTAS!$F$4:$G$6,2,0),0)+
_xlfn.IFNA(VLOOKUP(O18,LISTAS!$F$4:$G$6,2,0),0)+
_xlfn.IFNA(VLOOKUP(O19,LISTAS!$F$4:$G$6,2,0),0))/COUNTA(O17:O19),
""),LISTAS!$J$3:$K$5,2,TRUE),"")</f>
        <v/>
      </c>
      <c r="P20" s="392" t="str">
        <f>IFERROR(VLOOKUP(IFERROR((
_xlfn.IFNA(VLOOKUP(P17,LISTAS!$F$4:$G$6,2,0),0)+
_xlfn.IFNA(VLOOKUP(P18,LISTAS!$F$4:$G$6,2,0),0)+
_xlfn.IFNA(VLOOKUP(P19,LISTAS!$F$4:$G$6,2,0),0))/COUNTA(P17:P19),
""),LISTAS!$J$3:$K$5,2,TRUE),"")</f>
        <v/>
      </c>
      <c r="Q20" s="392" t="str">
        <f>IFERROR(VLOOKUP(IFERROR((
_xlfn.IFNA(VLOOKUP(Q17,LISTAS!$F$4:$G$6,2,0),0)+
_xlfn.IFNA(VLOOKUP(Q18,LISTAS!$F$4:$G$6,2,0),0)+
_xlfn.IFNA(VLOOKUP(Q19,LISTAS!$F$4:$G$6,2,0),0))/COUNTA(Q17:Q19),
""),LISTAS!$J$3:$K$5,2,TRUE),"")</f>
        <v/>
      </c>
      <c r="R20" s="392" t="str">
        <f>IFERROR(VLOOKUP(IFERROR((
_xlfn.IFNA(VLOOKUP(R17,LISTAS!$F$4:$G$6,2,0),0)+
_xlfn.IFNA(VLOOKUP(R18,LISTAS!$F$4:$G$6,2,0),0)+
_xlfn.IFNA(VLOOKUP(R19,LISTAS!$F$4:$G$6,2,0),0))/COUNTA(R17:R19),
""),LISTAS!$J$3:$K$5,2,TRUE),"")</f>
        <v/>
      </c>
      <c r="S20" s="392" t="str">
        <f>IFERROR(VLOOKUP(IFERROR((
_xlfn.IFNA(VLOOKUP(S17,LISTAS!$F$4:$G$6,2,0),0)+
_xlfn.IFNA(VLOOKUP(S18,LISTAS!$F$4:$G$6,2,0),0)+
_xlfn.IFNA(VLOOKUP(S19,LISTAS!$F$4:$G$6,2,0),0))/COUNTA(S17:S19),
""),LISTAS!$J$3:$K$5,2,TRUE),"")</f>
        <v/>
      </c>
      <c r="T20" s="392" t="str">
        <f>IFERROR(VLOOKUP(IFERROR((
_xlfn.IFNA(VLOOKUP(T17,LISTAS!$F$4:$G$6,2,0),0)+
_xlfn.IFNA(VLOOKUP(T18,LISTAS!$F$4:$G$6,2,0),0)+
_xlfn.IFNA(VLOOKUP(T19,LISTAS!$F$4:$G$6,2,0),0))/COUNTA(T17:T19),
""),LISTAS!$J$3:$K$5,2,TRUE),"")</f>
        <v/>
      </c>
    </row>
    <row r="21" spans="1:20" s="382" customFormat="1" x14ac:dyDescent="0.2">
      <c r="A21" s="414" t="s">
        <v>559</v>
      </c>
      <c r="B21" s="415" t="s">
        <v>255</v>
      </c>
      <c r="C21" s="393" t="s">
        <v>144</v>
      </c>
      <c r="D21" s="393" t="s">
        <v>145</v>
      </c>
      <c r="E21" s="393" t="s">
        <v>146</v>
      </c>
      <c r="F21" s="393"/>
      <c r="G21" s="393"/>
      <c r="H21" s="393"/>
      <c r="I21" s="393"/>
      <c r="J21" s="393"/>
      <c r="K21" s="393"/>
      <c r="L21" s="393"/>
      <c r="M21" s="393"/>
      <c r="N21" s="393"/>
      <c r="O21" s="393"/>
      <c r="P21" s="393"/>
      <c r="Q21" s="393"/>
      <c r="R21" s="393"/>
      <c r="S21" s="393"/>
      <c r="T21" s="394"/>
    </row>
    <row r="22" spans="1:20" s="382" customFormat="1" x14ac:dyDescent="0.2">
      <c r="A22" s="416"/>
      <c r="B22" s="417" t="s">
        <v>256</v>
      </c>
      <c r="C22" s="395"/>
      <c r="D22" s="395" t="s">
        <v>145</v>
      </c>
      <c r="E22" s="395" t="s">
        <v>144</v>
      </c>
      <c r="F22" s="395"/>
      <c r="G22" s="395"/>
      <c r="H22" s="395"/>
      <c r="I22" s="395"/>
      <c r="J22" s="395"/>
      <c r="K22" s="395"/>
      <c r="L22" s="395"/>
      <c r="M22" s="395"/>
      <c r="N22" s="395"/>
      <c r="O22" s="395"/>
      <c r="P22" s="395"/>
      <c r="Q22" s="395"/>
      <c r="R22" s="395"/>
      <c r="S22" s="395"/>
      <c r="T22" s="396"/>
    </row>
    <row r="23" spans="1:20" s="382" customFormat="1" x14ac:dyDescent="0.2">
      <c r="A23" s="416"/>
      <c r="B23" s="417" t="s">
        <v>258</v>
      </c>
      <c r="C23" s="395"/>
      <c r="D23" s="395" t="s">
        <v>145</v>
      </c>
      <c r="E23" s="395" t="s">
        <v>146</v>
      </c>
      <c r="F23" s="395"/>
      <c r="G23" s="395"/>
      <c r="H23" s="395"/>
      <c r="I23" s="395"/>
      <c r="J23" s="395"/>
      <c r="K23" s="395"/>
      <c r="L23" s="395"/>
      <c r="M23" s="395"/>
      <c r="N23" s="395"/>
      <c r="O23" s="395"/>
      <c r="P23" s="395"/>
      <c r="Q23" s="395"/>
      <c r="R23" s="395"/>
      <c r="S23" s="395"/>
      <c r="T23" s="396"/>
    </row>
    <row r="24" spans="1:20" s="382" customFormat="1" x14ac:dyDescent="0.2">
      <c r="A24" s="418"/>
      <c r="B24" s="417" t="s">
        <v>257</v>
      </c>
      <c r="C24" s="395"/>
      <c r="D24" s="395" t="s">
        <v>145</v>
      </c>
      <c r="E24" s="395" t="s">
        <v>146</v>
      </c>
      <c r="F24" s="395" t="s">
        <v>145</v>
      </c>
      <c r="G24" s="395"/>
      <c r="H24" s="395"/>
      <c r="I24" s="395"/>
      <c r="J24" s="395"/>
      <c r="K24" s="395"/>
      <c r="L24" s="395"/>
      <c r="M24" s="395"/>
      <c r="N24" s="395"/>
      <c r="O24" s="395"/>
      <c r="P24" s="395"/>
      <c r="Q24" s="395"/>
      <c r="R24" s="395"/>
      <c r="S24" s="395"/>
      <c r="T24" s="396"/>
    </row>
    <row r="25" spans="1:20" s="382" customFormat="1" ht="15.75" thickBot="1" x14ac:dyDescent="0.25">
      <c r="A25" s="419"/>
      <c r="B25" s="420" t="str">
        <f>CONCATENATE("RIESGO ",A21)</f>
        <v>RIESGO COMPRENSIÓN DE LA AUDITORÍA O AEF</v>
      </c>
      <c r="C25" s="397" t="str">
        <f>IFERROR(VLOOKUP(IFERROR((
_xlfn.IFNA(VLOOKUP(C21,LISTAS!$F$4:$G$6,2,0),0)+
_xlfn.IFNA(VLOOKUP(C22,LISTAS!$F$4:$G$6,2,0),0)+
_xlfn.IFNA(VLOOKUP(C23,LISTAS!$F$4:$G$6,2,0),0)+
_xlfn.IFNA(VLOOKUP(C24,LISTAS!$F$4:$G$6,2,0),0))/COUNTA(C21:C24),
""),LISTAS!$J$3:$K$5,2,TRUE),"")</f>
        <v>ALTO</v>
      </c>
      <c r="D25" s="397" t="str">
        <f>IFERROR(VLOOKUP(IFERROR((
_xlfn.IFNA(VLOOKUP(D21,LISTAS!$F$4:$G$6,2,0),0)+
_xlfn.IFNA(VLOOKUP(D22,LISTAS!$F$4:$G$6,2,0),0)+
_xlfn.IFNA(VLOOKUP(D23,LISTAS!$F$4:$G$6,2,0),0)+
_xlfn.IFNA(VLOOKUP(D24,LISTAS!$F$4:$G$6,2,0),0))/COUNTA(D21:D24),
""),LISTAS!$J$3:$K$5,2,TRUE),"")</f>
        <v>MEDIO</v>
      </c>
      <c r="E25" s="397" t="str">
        <f>IFERROR(VLOOKUP(IFERROR((
_xlfn.IFNA(VLOOKUP(E21,LISTAS!$F$4:$G$6,2,0),0)+
_xlfn.IFNA(VLOOKUP(E22,LISTAS!$F$4:$G$6,2,0),0)+
_xlfn.IFNA(VLOOKUP(E23,LISTAS!$F$4:$G$6,2,0),0)+
_xlfn.IFNA(VLOOKUP(E24,LISTAS!$F$4:$G$6,2,0),0))/COUNTA(E21:E24),
""),LISTAS!$J$3:$K$5,2,TRUE),"")</f>
        <v>BAJO</v>
      </c>
      <c r="F25" s="397" t="str">
        <f>IFERROR(VLOOKUP(IFERROR((
_xlfn.IFNA(VLOOKUP(F21,LISTAS!$F$4:$G$6,2,0),0)+
_xlfn.IFNA(VLOOKUP(F22,LISTAS!$F$4:$G$6,2,0),0)+
_xlfn.IFNA(VLOOKUP(F23,LISTAS!$F$4:$G$6,2,0),0)+
_xlfn.IFNA(VLOOKUP(F24,LISTAS!$F$4:$G$6,2,0),0))/COUNTA(F21:F24),
""),LISTAS!$J$3:$K$5,2,TRUE),"")</f>
        <v>MEDIO</v>
      </c>
      <c r="G25" s="397" t="str">
        <f>IFERROR(VLOOKUP(IFERROR((
_xlfn.IFNA(VLOOKUP(G21,LISTAS!$F$4:$G$6,2,0),0)+
_xlfn.IFNA(VLOOKUP(G22,LISTAS!$F$4:$G$6,2,0),0)+
_xlfn.IFNA(VLOOKUP(G23,LISTAS!$F$4:$G$6,2,0),0)+
_xlfn.IFNA(VLOOKUP(G24,LISTAS!$F$4:$G$6,2,0),0))/COUNTA(G21:G24),
""),LISTAS!$J$3:$K$5,2,TRUE),"")</f>
        <v/>
      </c>
      <c r="H25" s="397" t="str">
        <f>IFERROR(VLOOKUP(IFERROR((
_xlfn.IFNA(VLOOKUP(H21,LISTAS!$F$4:$G$6,2,0),0)+
_xlfn.IFNA(VLOOKUP(H22,LISTAS!$F$4:$G$6,2,0),0)+
_xlfn.IFNA(VLOOKUP(H23,LISTAS!$F$4:$G$6,2,0),0)+
_xlfn.IFNA(VLOOKUP(H24,LISTAS!$F$4:$G$6,2,0),0))/COUNTA(H21:H24),
""),LISTAS!$J$3:$K$5,2,TRUE),"")</f>
        <v/>
      </c>
      <c r="I25" s="397" t="str">
        <f>IFERROR(VLOOKUP(IFERROR((
_xlfn.IFNA(VLOOKUP(I21,LISTAS!$F$4:$G$6,2,0),0)+
_xlfn.IFNA(VLOOKUP(I22,LISTAS!$F$4:$G$6,2,0),0)+
_xlfn.IFNA(VLOOKUP(I23,LISTAS!$F$4:$G$6,2,0),0)+
_xlfn.IFNA(VLOOKUP(I24,LISTAS!$F$4:$G$6,2,0),0))/COUNTA(I21:I24),
""),LISTAS!$J$3:$K$5,2,TRUE),"")</f>
        <v/>
      </c>
      <c r="J25" s="397" t="str">
        <f>IFERROR(VLOOKUP(IFERROR((
_xlfn.IFNA(VLOOKUP(J21,LISTAS!$F$4:$G$6,2,0),0)+
_xlfn.IFNA(VLOOKUP(J22,LISTAS!$F$4:$G$6,2,0),0)+
_xlfn.IFNA(VLOOKUP(J23,LISTAS!$F$4:$G$6,2,0),0)+
_xlfn.IFNA(VLOOKUP(J24,LISTAS!$F$4:$G$6,2,0),0))/COUNTA(J21:J24),
""),LISTAS!$J$3:$K$5,2,TRUE),"")</f>
        <v/>
      </c>
      <c r="K25" s="397" t="str">
        <f>IFERROR(VLOOKUP(IFERROR((
_xlfn.IFNA(VLOOKUP(K21,LISTAS!$F$4:$G$6,2,0),0)+
_xlfn.IFNA(VLOOKUP(K22,LISTAS!$F$4:$G$6,2,0),0)+
_xlfn.IFNA(VLOOKUP(K23,LISTAS!$F$4:$G$6,2,0),0)+
_xlfn.IFNA(VLOOKUP(K24,LISTAS!$F$4:$G$6,2,0),0))/COUNTA(K21:K24),
""),LISTAS!$J$3:$K$5,2,TRUE),"")</f>
        <v/>
      </c>
      <c r="L25" s="397" t="str">
        <f>IFERROR(VLOOKUP(IFERROR((
_xlfn.IFNA(VLOOKUP(L21,LISTAS!$F$4:$G$6,2,0),0)+
_xlfn.IFNA(VLOOKUP(L22,LISTAS!$F$4:$G$6,2,0),0)+
_xlfn.IFNA(VLOOKUP(L23,LISTAS!$F$4:$G$6,2,0),0)+
_xlfn.IFNA(VLOOKUP(L24,LISTAS!$F$4:$G$6,2,0),0))/COUNTA(L21:L24),
""),LISTAS!$J$3:$K$5,2,TRUE),"")</f>
        <v/>
      </c>
      <c r="M25" s="397" t="str">
        <f>IFERROR(VLOOKUP(IFERROR((
_xlfn.IFNA(VLOOKUP(M21,LISTAS!$F$4:$G$6,2,0),0)+
_xlfn.IFNA(VLOOKUP(M22,LISTAS!$F$4:$G$6,2,0),0)+
_xlfn.IFNA(VLOOKUP(M23,LISTAS!$F$4:$G$6,2,0),0)+
_xlfn.IFNA(VLOOKUP(M24,LISTAS!$F$4:$G$6,2,0),0))/COUNTA(M21:M24),
""),LISTAS!$J$3:$K$5,2,TRUE),"")</f>
        <v/>
      </c>
      <c r="N25" s="397" t="str">
        <f>IFERROR(VLOOKUP(IFERROR((
_xlfn.IFNA(VLOOKUP(N21,LISTAS!$F$4:$G$6,2,0),0)+
_xlfn.IFNA(VLOOKUP(N22,LISTAS!$F$4:$G$6,2,0),0)+
_xlfn.IFNA(VLOOKUP(N23,LISTAS!$F$4:$G$6,2,0),0)+
_xlfn.IFNA(VLOOKUP(N24,LISTAS!$F$4:$G$6,2,0),0))/COUNTA(N21:N24),
""),LISTAS!$J$3:$K$5,2,TRUE),"")</f>
        <v/>
      </c>
      <c r="O25" s="397" t="str">
        <f>IFERROR(VLOOKUP(IFERROR((
_xlfn.IFNA(VLOOKUP(O21,LISTAS!$F$4:$G$6,2,0),0)+
_xlfn.IFNA(VLOOKUP(O22,LISTAS!$F$4:$G$6,2,0),0)+
_xlfn.IFNA(VLOOKUP(O23,LISTAS!$F$4:$G$6,2,0),0)+
_xlfn.IFNA(VLOOKUP(O24,LISTAS!$F$4:$G$6,2,0),0))/COUNTA(O21:O24),
""),LISTAS!$J$3:$K$5,2,TRUE),"")</f>
        <v/>
      </c>
      <c r="P25" s="397" t="str">
        <f>IFERROR(VLOOKUP(IFERROR((
_xlfn.IFNA(VLOOKUP(P21,LISTAS!$F$4:$G$6,2,0),0)+
_xlfn.IFNA(VLOOKUP(P22,LISTAS!$F$4:$G$6,2,0),0)+
_xlfn.IFNA(VLOOKUP(P23,LISTAS!$F$4:$G$6,2,0),0)+
_xlfn.IFNA(VLOOKUP(P24,LISTAS!$F$4:$G$6,2,0),0))/COUNTA(P21:P24),
""),LISTAS!$J$3:$K$5,2,TRUE),"")</f>
        <v/>
      </c>
      <c r="Q25" s="397" t="str">
        <f>IFERROR(VLOOKUP(IFERROR((
_xlfn.IFNA(VLOOKUP(Q21,LISTAS!$F$4:$G$6,2,0),0)+
_xlfn.IFNA(VLOOKUP(Q22,LISTAS!$F$4:$G$6,2,0),0)+
_xlfn.IFNA(VLOOKUP(Q23,LISTAS!$F$4:$G$6,2,0),0)+
_xlfn.IFNA(VLOOKUP(Q24,LISTAS!$F$4:$G$6,2,0),0))/COUNTA(Q21:Q24),
""),LISTAS!$J$3:$K$5,2,TRUE),"")</f>
        <v/>
      </c>
      <c r="R25" s="397" t="str">
        <f>IFERROR(VLOOKUP(IFERROR((
_xlfn.IFNA(VLOOKUP(R21,LISTAS!$F$4:$G$6,2,0),0)+
_xlfn.IFNA(VLOOKUP(R22,LISTAS!$F$4:$G$6,2,0),0)+
_xlfn.IFNA(VLOOKUP(R23,LISTAS!$F$4:$G$6,2,0),0)+
_xlfn.IFNA(VLOOKUP(R24,LISTAS!$F$4:$G$6,2,0),0))/COUNTA(R21:R24),
""),LISTAS!$J$3:$K$5,2,TRUE),"")</f>
        <v/>
      </c>
      <c r="S25" s="397" t="str">
        <f>IFERROR(VLOOKUP(IFERROR((
_xlfn.IFNA(VLOOKUP(S21,LISTAS!$F$4:$G$6,2,0),0)+
_xlfn.IFNA(VLOOKUP(S22,LISTAS!$F$4:$G$6,2,0),0)+
_xlfn.IFNA(VLOOKUP(S23,LISTAS!$F$4:$G$6,2,0),0)+
_xlfn.IFNA(VLOOKUP(S24,LISTAS!$F$4:$G$6,2,0),0))/COUNTA(S21:S24),
""),LISTAS!$J$3:$K$5,2,TRUE),"")</f>
        <v/>
      </c>
      <c r="T25" s="397" t="str">
        <f>IFERROR(VLOOKUP(IFERROR((
_xlfn.IFNA(VLOOKUP(T21,LISTAS!$F$4:$G$6,2,0),0)+
_xlfn.IFNA(VLOOKUP(T22,LISTAS!$F$4:$G$6,2,0),0)+
_xlfn.IFNA(VLOOKUP(T23,LISTAS!$F$4:$G$6,2,0),0)+
_xlfn.IFNA(VLOOKUP(T24,LISTAS!$F$4:$G$6,2,0),0))/COUNTA(T21:T24),
""),LISTAS!$J$3:$K$5,2,TRUE),"")</f>
        <v/>
      </c>
    </row>
    <row r="26" spans="1:20" s="382" customFormat="1" ht="28.5" x14ac:dyDescent="0.2">
      <c r="A26" s="421" t="s">
        <v>226</v>
      </c>
      <c r="B26" s="422" t="s">
        <v>150</v>
      </c>
      <c r="C26" s="398" t="s">
        <v>148</v>
      </c>
      <c r="D26" s="398" t="s">
        <v>149</v>
      </c>
      <c r="E26" s="398" t="s">
        <v>42</v>
      </c>
      <c r="F26" s="398" t="s">
        <v>148</v>
      </c>
      <c r="G26" s="398"/>
      <c r="H26" s="398"/>
      <c r="I26" s="398"/>
      <c r="J26" s="398"/>
      <c r="K26" s="398"/>
      <c r="L26" s="398"/>
      <c r="M26" s="398"/>
      <c r="N26" s="398"/>
      <c r="O26" s="398"/>
      <c r="P26" s="398"/>
      <c r="Q26" s="398"/>
      <c r="R26" s="398"/>
      <c r="S26" s="398"/>
      <c r="T26" s="398"/>
    </row>
    <row r="27" spans="1:20" s="382" customFormat="1" ht="28.5" x14ac:dyDescent="0.2">
      <c r="A27" s="423"/>
      <c r="B27" s="424" t="s">
        <v>563</v>
      </c>
      <c r="C27" s="398" t="s">
        <v>149</v>
      </c>
      <c r="D27" s="398" t="s">
        <v>149</v>
      </c>
      <c r="E27" s="398" t="s">
        <v>42</v>
      </c>
      <c r="F27" s="398" t="s">
        <v>148</v>
      </c>
      <c r="G27" s="398"/>
      <c r="H27" s="398"/>
      <c r="I27" s="398"/>
      <c r="J27" s="398"/>
      <c r="K27" s="398"/>
      <c r="L27" s="398"/>
      <c r="M27" s="398"/>
      <c r="N27" s="398"/>
      <c r="O27" s="398"/>
      <c r="P27" s="398"/>
      <c r="Q27" s="398"/>
      <c r="R27" s="398"/>
      <c r="S27" s="398"/>
      <c r="T27" s="398"/>
    </row>
    <row r="28" spans="1:20" s="382" customFormat="1" ht="28.5" x14ac:dyDescent="0.2">
      <c r="A28" s="423"/>
      <c r="B28" s="425" t="s">
        <v>121</v>
      </c>
      <c r="C28" s="398" t="s">
        <v>148</v>
      </c>
      <c r="D28" s="398" t="s">
        <v>149</v>
      </c>
      <c r="E28" s="398" t="s">
        <v>42</v>
      </c>
      <c r="F28" s="398" t="s">
        <v>151</v>
      </c>
      <c r="G28" s="398"/>
      <c r="H28" s="398"/>
      <c r="I28" s="398"/>
      <c r="J28" s="398"/>
      <c r="K28" s="398"/>
      <c r="L28" s="398"/>
      <c r="M28" s="398"/>
      <c r="N28" s="398"/>
      <c r="O28" s="398"/>
      <c r="P28" s="398"/>
      <c r="Q28" s="398"/>
      <c r="R28" s="398"/>
      <c r="S28" s="398"/>
      <c r="T28" s="398"/>
    </row>
    <row r="29" spans="1:20" s="382" customFormat="1" ht="28.5" x14ac:dyDescent="0.2">
      <c r="A29" s="423"/>
      <c r="B29" s="424" t="s">
        <v>123</v>
      </c>
      <c r="C29" s="398" t="s">
        <v>148</v>
      </c>
      <c r="D29" s="398" t="s">
        <v>149</v>
      </c>
      <c r="E29" s="398" t="s">
        <v>42</v>
      </c>
      <c r="F29" s="398" t="s">
        <v>149</v>
      </c>
      <c r="G29" s="398"/>
      <c r="H29" s="398"/>
      <c r="I29" s="398"/>
      <c r="J29" s="398"/>
      <c r="K29" s="398"/>
      <c r="L29" s="398"/>
      <c r="M29" s="398"/>
      <c r="N29" s="398"/>
      <c r="O29" s="398"/>
      <c r="P29" s="398"/>
      <c r="Q29" s="398"/>
      <c r="R29" s="398"/>
      <c r="S29" s="398"/>
      <c r="T29" s="398"/>
    </row>
    <row r="30" spans="1:20" s="382" customFormat="1" ht="28.5" x14ac:dyDescent="0.2">
      <c r="A30" s="423"/>
      <c r="B30" s="425" t="s">
        <v>122</v>
      </c>
      <c r="C30" s="398" t="s">
        <v>148</v>
      </c>
      <c r="D30" s="398" t="s">
        <v>149</v>
      </c>
      <c r="E30" s="398" t="s">
        <v>42</v>
      </c>
      <c r="F30" s="398"/>
      <c r="G30" s="398"/>
      <c r="H30" s="398"/>
      <c r="I30" s="398"/>
      <c r="J30" s="398"/>
      <c r="K30" s="398"/>
      <c r="L30" s="398"/>
      <c r="M30" s="398"/>
      <c r="N30" s="398"/>
      <c r="O30" s="398"/>
      <c r="P30" s="398"/>
      <c r="Q30" s="398"/>
      <c r="R30" s="398"/>
      <c r="S30" s="398"/>
      <c r="T30" s="398"/>
    </row>
    <row r="31" spans="1:20" s="382" customFormat="1" x14ac:dyDescent="0.2">
      <c r="A31" s="423"/>
      <c r="B31" s="426" t="s">
        <v>354</v>
      </c>
      <c r="C31" s="399" t="s">
        <v>125</v>
      </c>
      <c r="D31" s="399" t="s">
        <v>261</v>
      </c>
      <c r="E31" s="399" t="s">
        <v>124</v>
      </c>
      <c r="F31" s="399" t="s">
        <v>124</v>
      </c>
      <c r="G31" s="399"/>
      <c r="H31" s="399"/>
      <c r="I31" s="399"/>
      <c r="J31" s="399"/>
      <c r="K31" s="399"/>
      <c r="L31" s="399"/>
      <c r="M31" s="399"/>
      <c r="N31" s="399"/>
      <c r="O31" s="399"/>
      <c r="P31" s="399"/>
      <c r="Q31" s="399"/>
      <c r="R31" s="399"/>
      <c r="S31" s="399"/>
      <c r="T31" s="399"/>
    </row>
    <row r="32" spans="1:20" s="382" customFormat="1" ht="28.5" x14ac:dyDescent="0.2">
      <c r="A32" s="423"/>
      <c r="B32" s="427"/>
      <c r="C32" s="398" t="s">
        <v>148</v>
      </c>
      <c r="D32" s="398" t="s">
        <v>149</v>
      </c>
      <c r="E32" s="398" t="s">
        <v>42</v>
      </c>
      <c r="F32" s="398"/>
      <c r="G32" s="398"/>
      <c r="H32" s="398"/>
      <c r="I32" s="398"/>
      <c r="J32" s="398"/>
      <c r="K32" s="398"/>
      <c r="L32" s="398"/>
      <c r="M32" s="398"/>
      <c r="N32" s="398"/>
      <c r="O32" s="398"/>
      <c r="P32" s="398"/>
      <c r="Q32" s="398"/>
      <c r="R32" s="398"/>
      <c r="S32" s="398"/>
      <c r="T32" s="398"/>
    </row>
    <row r="33" spans="1:20" s="382" customFormat="1" ht="28.5" x14ac:dyDescent="0.2">
      <c r="A33" s="423"/>
      <c r="B33" s="425" t="s">
        <v>355</v>
      </c>
      <c r="C33" s="398" t="s">
        <v>42</v>
      </c>
      <c r="D33" s="398" t="s">
        <v>149</v>
      </c>
      <c r="E33" s="398" t="s">
        <v>42</v>
      </c>
      <c r="F33" s="398"/>
      <c r="G33" s="398"/>
      <c r="H33" s="398"/>
      <c r="I33" s="398"/>
      <c r="J33" s="398"/>
      <c r="K33" s="398"/>
      <c r="L33" s="398"/>
      <c r="M33" s="398"/>
      <c r="N33" s="398"/>
      <c r="O33" s="398"/>
      <c r="P33" s="398"/>
      <c r="Q33" s="398"/>
      <c r="R33" s="398"/>
      <c r="S33" s="398"/>
      <c r="T33" s="398"/>
    </row>
    <row r="34" spans="1:20" s="382" customFormat="1" ht="36" customHeight="1" thickBot="1" x14ac:dyDescent="0.25">
      <c r="A34" s="428"/>
      <c r="B34" s="429" t="str">
        <f>CONCATENATE("RIESGO ",A26)</f>
        <v>RIESGO MANEJO DE HERRAMIENTAS TÉCNICAS Y/O SISTEMAS DE TICS EN PRODUCCIÓN.</v>
      </c>
      <c r="C34" s="209" t="str">
        <f>IFERROR(VLOOKUP(IFERROR((
_xlfn.IFNA(VLOOKUP(C26,LISTAS!$H$4:$I$7,2,0),0)+
_xlfn.IFNA(VLOOKUP(C27,LISTAS!$H$4:$I$7,2,0),0)+
_xlfn.IFNA(VLOOKUP(C28,LISTAS!$H$4:$I$7,2,0),0)+
_xlfn.IFNA(VLOOKUP(C29,LISTAS!$H$4:$I$7,2,0),0)+
_xlfn.IFNA(VLOOKUP(C30,LISTAS!$H$4:$I$7,2,0),0)+
_xlfn.IFNA(VLOOKUP(C32,LISTAS!$H$4:$I$7,2,0),0)+
_xlfn.IFNA(VLOOKUP(C33,LISTAS!$H$4:$I$7,2,0),0))/
(IF(ISBLANK(C31),COUNTA(C26:C33),(COUNTA(C26:C33)-1))),
""),LISTAS!$J$3:$K$5,2,TRUE),"")</f>
        <v>ALTO</v>
      </c>
      <c r="D34" s="209" t="str">
        <f>IFERROR(VLOOKUP(IFERROR((
_xlfn.IFNA(VLOOKUP(D26,LISTAS!$H$4:$I$7,2,0),0)+
_xlfn.IFNA(VLOOKUP(D27,LISTAS!$H$4:$I$7,2,0),0)+
_xlfn.IFNA(VLOOKUP(D28,LISTAS!$H$4:$I$7,2,0),0)+
_xlfn.IFNA(VLOOKUP(D29,LISTAS!$H$4:$I$7,2,0),0)+
_xlfn.IFNA(VLOOKUP(D30,LISTAS!$H$4:$I$7,2,0),0)+
_xlfn.IFNA(VLOOKUP(D32,LISTAS!$H$4:$I$7,2,0),0)+
_xlfn.IFNA(VLOOKUP(D33,LISTAS!$H$4:$I$7,2,0),0))/
(IF(ISBLANK(D31),COUNTA(D26:D33),(COUNTA(D26:D33)-1))),
""),LISTAS!$J$3:$K$5,2,TRUE),"")</f>
        <v>MEDIO</v>
      </c>
      <c r="E34" s="209" t="str">
        <f>IFERROR(VLOOKUP(IFERROR((
_xlfn.IFNA(VLOOKUP(E26,LISTAS!$H$4:$I$7,2,0),0)+
_xlfn.IFNA(VLOOKUP(E27,LISTAS!$H$4:$I$7,2,0),0)+
_xlfn.IFNA(VLOOKUP(E28,LISTAS!$H$4:$I$7,2,0),0)+
_xlfn.IFNA(VLOOKUP(E29,LISTAS!$H$4:$I$7,2,0),0)+
_xlfn.IFNA(VLOOKUP(E30,LISTAS!$H$4:$I$7,2,0),0)+
_xlfn.IFNA(VLOOKUP(E32,LISTAS!$H$4:$I$7,2,0),0)+
_xlfn.IFNA(VLOOKUP(E33,LISTAS!$H$4:$I$7,2,0),0))/
(IF(ISBLANK(E31),COUNTA(E26:E33),(COUNTA(E26:E33)-1))),
""),LISTAS!$J$3:$K$5,2,TRUE),"")</f>
        <v>BAJO</v>
      </c>
      <c r="F34" s="209" t="str">
        <f>IFERROR(VLOOKUP(IFERROR((
_xlfn.IFNA(VLOOKUP(F26,LISTAS!$H$4:$I$7,2,0),0)+
_xlfn.IFNA(VLOOKUP(F27,LISTAS!$H$4:$I$7,2,0),0)+
_xlfn.IFNA(VLOOKUP(F28,LISTAS!$H$4:$I$7,2,0),0)+
_xlfn.IFNA(VLOOKUP(F29,LISTAS!$H$4:$I$7,2,0),0)+
_xlfn.IFNA(VLOOKUP(F30,LISTAS!$H$4:$I$7,2,0),0)+
_xlfn.IFNA(VLOOKUP(F32,LISTAS!$H$4:$I$7,2,0),0)+
_xlfn.IFNA(VLOOKUP(F33,LISTAS!$H$4:$I$7,2,0),0))/
(IF(ISBLANK(F31),COUNTA(F26:F33),(COUNTA(F26:F33)-1))),
""),LISTAS!$J$3:$K$5,2,TRUE),"")</f>
        <v>MEDIO</v>
      </c>
      <c r="G34" s="209" t="str">
        <f>IFERROR(VLOOKUP(IFERROR((
_xlfn.IFNA(VLOOKUP(G26,LISTAS!$H$4:$I$7,2,0),0)+
_xlfn.IFNA(VLOOKUP(G27,LISTAS!$H$4:$I$7,2,0),0)+
_xlfn.IFNA(VLOOKUP(G28,LISTAS!$H$4:$I$7,2,0),0)+
_xlfn.IFNA(VLOOKUP(G29,LISTAS!$H$4:$I$7,2,0),0)+
_xlfn.IFNA(VLOOKUP(G30,LISTAS!$H$4:$I$7,2,0),0)+
_xlfn.IFNA(VLOOKUP(G32,LISTAS!$H$4:$I$7,2,0),0)+
_xlfn.IFNA(VLOOKUP(G33,LISTAS!$H$4:$I$7,2,0),0))/
(IF(ISBLANK(G31),COUNTA(G26:G33),(COUNTA(G26:G33)-1))),
""),LISTAS!$J$3:$K$5,2,TRUE),"")</f>
        <v/>
      </c>
      <c r="H34" s="209" t="str">
        <f>IFERROR(VLOOKUP(IFERROR((
_xlfn.IFNA(VLOOKUP(H26,LISTAS!$H$4:$I$7,2,0),0)+
_xlfn.IFNA(VLOOKUP(H27,LISTAS!$H$4:$I$7,2,0),0)+
_xlfn.IFNA(VLOOKUP(H28,LISTAS!$H$4:$I$7,2,0),0)+
_xlfn.IFNA(VLOOKUP(H29,LISTAS!$H$4:$I$7,2,0),0)+
_xlfn.IFNA(VLOOKUP(H30,LISTAS!$H$4:$I$7,2,0),0)+
_xlfn.IFNA(VLOOKUP(H32,LISTAS!$H$4:$I$7,2,0),0)+
_xlfn.IFNA(VLOOKUP(H33,LISTAS!$H$4:$I$7,2,0),0))/
(IF(ISBLANK(H31),COUNTA(H26:H33),(COUNTA(H26:H33)-1))),
""),LISTAS!$J$3:$K$5,2,TRUE),"")</f>
        <v/>
      </c>
      <c r="I34" s="209" t="str">
        <f>IFERROR(VLOOKUP(IFERROR((
_xlfn.IFNA(VLOOKUP(I26,LISTAS!$H$4:$I$7,2,0),0)+
_xlfn.IFNA(VLOOKUP(I27,LISTAS!$H$4:$I$7,2,0),0)+
_xlfn.IFNA(VLOOKUP(I28,LISTAS!$H$4:$I$7,2,0),0)+
_xlfn.IFNA(VLOOKUP(I29,LISTAS!$H$4:$I$7,2,0),0)+
_xlfn.IFNA(VLOOKUP(I30,LISTAS!$H$4:$I$7,2,0),0)+
_xlfn.IFNA(VLOOKUP(I32,LISTAS!$H$4:$I$7,2,0),0)+
_xlfn.IFNA(VLOOKUP(I33,LISTAS!$H$4:$I$7,2,0),0))/
(IF(ISBLANK(I31),COUNTA(I26:I33),(COUNTA(I26:I33)-1))),
""),LISTAS!$J$3:$K$5,2,TRUE),"")</f>
        <v/>
      </c>
      <c r="J34" s="209" t="str">
        <f>IFERROR(VLOOKUP(IFERROR((
_xlfn.IFNA(VLOOKUP(J26,LISTAS!$H$4:$I$7,2,0),0)+
_xlfn.IFNA(VLOOKUP(J27,LISTAS!$H$4:$I$7,2,0),0)+
_xlfn.IFNA(VLOOKUP(J28,LISTAS!$H$4:$I$7,2,0),0)+
_xlfn.IFNA(VLOOKUP(J29,LISTAS!$H$4:$I$7,2,0),0)+
_xlfn.IFNA(VLOOKUP(J30,LISTAS!$H$4:$I$7,2,0),0)+
_xlfn.IFNA(VLOOKUP(J32,LISTAS!$H$4:$I$7,2,0),0)+
_xlfn.IFNA(VLOOKUP(J33,LISTAS!$H$4:$I$7,2,0),0))/
(IF(ISBLANK(J31),COUNTA(J26:J33),(COUNTA(J26:J33)-1))),
""),LISTAS!$J$3:$K$5,2,TRUE),"")</f>
        <v/>
      </c>
      <c r="K34" s="209" t="str">
        <f>IFERROR(VLOOKUP(IFERROR((
_xlfn.IFNA(VLOOKUP(K26,LISTAS!$H$4:$I$7,2,0),0)+
_xlfn.IFNA(VLOOKUP(K27,LISTAS!$H$4:$I$7,2,0),0)+
_xlfn.IFNA(VLOOKUP(K28,LISTAS!$H$4:$I$7,2,0),0)+
_xlfn.IFNA(VLOOKUP(K29,LISTAS!$H$4:$I$7,2,0),0)+
_xlfn.IFNA(VLOOKUP(K30,LISTAS!$H$4:$I$7,2,0),0)+
_xlfn.IFNA(VLOOKUP(K32,LISTAS!$H$4:$I$7,2,0),0)+
_xlfn.IFNA(VLOOKUP(K33,LISTAS!$H$4:$I$7,2,0),0))/
(IF(ISBLANK(K31),COUNTA(K26:K33),(COUNTA(K26:K33)-1))),
""),LISTAS!$J$3:$K$5,2,TRUE),"")</f>
        <v/>
      </c>
      <c r="L34" s="209" t="str">
        <f>IFERROR(VLOOKUP(IFERROR((
_xlfn.IFNA(VLOOKUP(L26,LISTAS!$H$4:$I$7,2,0),0)+
_xlfn.IFNA(VLOOKUP(L27,LISTAS!$H$4:$I$7,2,0),0)+
_xlfn.IFNA(VLOOKUP(L28,LISTAS!$H$4:$I$7,2,0),0)+
_xlfn.IFNA(VLOOKUP(L29,LISTAS!$H$4:$I$7,2,0),0)+
_xlfn.IFNA(VLOOKUP(L30,LISTAS!$H$4:$I$7,2,0),0)+
_xlfn.IFNA(VLOOKUP(L32,LISTAS!$H$4:$I$7,2,0),0)+
_xlfn.IFNA(VLOOKUP(L33,LISTAS!$H$4:$I$7,2,0),0))/
(IF(ISBLANK(L31),COUNTA(L26:L33),(COUNTA(L26:L33)-1))),
""),LISTAS!$J$3:$K$5,2,TRUE),"")</f>
        <v/>
      </c>
      <c r="M34" s="209" t="str">
        <f>IFERROR(VLOOKUP(IFERROR((
_xlfn.IFNA(VLOOKUP(M26,LISTAS!$H$4:$I$7,2,0),0)+
_xlfn.IFNA(VLOOKUP(M27,LISTAS!$H$4:$I$7,2,0),0)+
_xlfn.IFNA(VLOOKUP(M28,LISTAS!$H$4:$I$7,2,0),0)+
_xlfn.IFNA(VLOOKUP(M29,LISTAS!$H$4:$I$7,2,0),0)+
_xlfn.IFNA(VLOOKUP(M30,LISTAS!$H$4:$I$7,2,0),0)+
_xlfn.IFNA(VLOOKUP(M32,LISTAS!$H$4:$I$7,2,0),0)+
_xlfn.IFNA(VLOOKUP(M33,LISTAS!$H$4:$I$7,2,0),0))/
(IF(ISBLANK(M31),COUNTA(M26:M33),(COUNTA(M26:M33)-1))),
""),LISTAS!$J$3:$K$5,2,TRUE),"")</f>
        <v/>
      </c>
      <c r="N34" s="209" t="str">
        <f>IFERROR(VLOOKUP(IFERROR((
_xlfn.IFNA(VLOOKUP(N26,LISTAS!$H$4:$I$7,2,0),0)+
_xlfn.IFNA(VLOOKUP(N27,LISTAS!$H$4:$I$7,2,0),0)+
_xlfn.IFNA(VLOOKUP(N28,LISTAS!$H$4:$I$7,2,0),0)+
_xlfn.IFNA(VLOOKUP(N29,LISTAS!$H$4:$I$7,2,0),0)+
_xlfn.IFNA(VLOOKUP(N30,LISTAS!$H$4:$I$7,2,0),0)+
_xlfn.IFNA(VLOOKUP(N32,LISTAS!$H$4:$I$7,2,0),0)+
_xlfn.IFNA(VLOOKUP(N33,LISTAS!$H$4:$I$7,2,0),0))/
(IF(ISBLANK(N31),COUNTA(N26:N33),(COUNTA(N26:N33)-1))),
""),LISTAS!$J$3:$K$5,2,TRUE),"")</f>
        <v/>
      </c>
      <c r="O34" s="209" t="str">
        <f>IFERROR(VLOOKUP(IFERROR((
_xlfn.IFNA(VLOOKUP(O26,LISTAS!$H$4:$I$7,2,0),0)+
_xlfn.IFNA(VLOOKUP(O27,LISTAS!$H$4:$I$7,2,0),0)+
_xlfn.IFNA(VLOOKUP(O28,LISTAS!$H$4:$I$7,2,0),0)+
_xlfn.IFNA(VLOOKUP(O29,LISTAS!$H$4:$I$7,2,0),0)+
_xlfn.IFNA(VLOOKUP(O30,LISTAS!$H$4:$I$7,2,0),0)+
_xlfn.IFNA(VLOOKUP(O32,LISTAS!$H$4:$I$7,2,0),0)+
_xlfn.IFNA(VLOOKUP(O33,LISTAS!$H$4:$I$7,2,0),0))/
(IF(ISBLANK(O31),COUNTA(O26:O33),(COUNTA(O26:O33)-1))),
""),LISTAS!$J$3:$K$5,2,TRUE),"")</f>
        <v/>
      </c>
      <c r="P34" s="209" t="str">
        <f>IFERROR(VLOOKUP(IFERROR((
_xlfn.IFNA(VLOOKUP(P26,LISTAS!$H$4:$I$7,2,0),0)+
_xlfn.IFNA(VLOOKUP(P27,LISTAS!$H$4:$I$7,2,0),0)+
_xlfn.IFNA(VLOOKUP(P28,LISTAS!$H$4:$I$7,2,0),0)+
_xlfn.IFNA(VLOOKUP(P29,LISTAS!$H$4:$I$7,2,0),0)+
_xlfn.IFNA(VLOOKUP(P30,LISTAS!$H$4:$I$7,2,0),0)+
_xlfn.IFNA(VLOOKUP(P32,LISTAS!$H$4:$I$7,2,0),0)+
_xlfn.IFNA(VLOOKUP(P33,LISTAS!$H$4:$I$7,2,0),0))/
(IF(ISBLANK(P31),COUNTA(P26:P33),(COUNTA(P26:P33)-1))),
""),LISTAS!$J$3:$K$5,2,TRUE),"")</f>
        <v/>
      </c>
      <c r="Q34" s="209" t="str">
        <f>IFERROR(VLOOKUP(IFERROR((
_xlfn.IFNA(VLOOKUP(Q26,LISTAS!$H$4:$I$7,2,0),0)+
_xlfn.IFNA(VLOOKUP(Q27,LISTAS!$H$4:$I$7,2,0),0)+
_xlfn.IFNA(VLOOKUP(Q28,LISTAS!$H$4:$I$7,2,0),0)+
_xlfn.IFNA(VLOOKUP(Q29,LISTAS!$H$4:$I$7,2,0),0)+
_xlfn.IFNA(VLOOKUP(Q30,LISTAS!$H$4:$I$7,2,0),0)+
_xlfn.IFNA(VLOOKUP(Q32,LISTAS!$H$4:$I$7,2,0),0)+
_xlfn.IFNA(VLOOKUP(Q33,LISTAS!$H$4:$I$7,2,0),0))/
(IF(ISBLANK(Q31),COUNTA(Q26:Q33),(COUNTA(Q26:Q33)-1))),
""),LISTAS!$J$3:$K$5,2,TRUE),"")</f>
        <v/>
      </c>
      <c r="R34" s="209" t="str">
        <f>IFERROR(VLOOKUP(IFERROR((
_xlfn.IFNA(VLOOKUP(R26,LISTAS!$H$4:$I$7,2,0),0)+
_xlfn.IFNA(VLOOKUP(R27,LISTAS!$H$4:$I$7,2,0),0)+
_xlfn.IFNA(VLOOKUP(R28,LISTAS!$H$4:$I$7,2,0),0)+
_xlfn.IFNA(VLOOKUP(R29,LISTAS!$H$4:$I$7,2,0),0)+
_xlfn.IFNA(VLOOKUP(R30,LISTAS!$H$4:$I$7,2,0),0)+
_xlfn.IFNA(VLOOKUP(R32,LISTAS!$H$4:$I$7,2,0),0)+
_xlfn.IFNA(VLOOKUP(R33,LISTAS!$H$4:$I$7,2,0),0))/
(IF(ISBLANK(R31),COUNTA(R26:R33),(COUNTA(R26:R33)-1))),
""),LISTAS!$J$3:$K$5,2,TRUE),"")</f>
        <v/>
      </c>
      <c r="S34" s="209" t="str">
        <f>IFERROR(VLOOKUP(IFERROR((
_xlfn.IFNA(VLOOKUP(S26,LISTAS!$H$4:$I$7,2,0),0)+
_xlfn.IFNA(VLOOKUP(S27,LISTAS!$H$4:$I$7,2,0),0)+
_xlfn.IFNA(VLOOKUP(S28,LISTAS!$H$4:$I$7,2,0),0)+
_xlfn.IFNA(VLOOKUP(S29,LISTAS!$H$4:$I$7,2,0),0)+
_xlfn.IFNA(VLOOKUP(S30,LISTAS!$H$4:$I$7,2,0),0)+
_xlfn.IFNA(VLOOKUP(S32,LISTAS!$H$4:$I$7,2,0),0)+
_xlfn.IFNA(VLOOKUP(S33,LISTAS!$H$4:$I$7,2,0),0))/
(IF(ISBLANK(S31),COUNTA(S26:S33),(COUNTA(S26:S33)-1))),
""),LISTAS!$J$3:$K$5,2,TRUE),"")</f>
        <v/>
      </c>
      <c r="T34" s="209" t="str">
        <f>IFERROR(VLOOKUP(IFERROR((
_xlfn.IFNA(VLOOKUP(T26,LISTAS!$H$4:$I$7,2,0),0)+
_xlfn.IFNA(VLOOKUP(T27,LISTAS!$H$4:$I$7,2,0),0)+
_xlfn.IFNA(VLOOKUP(T28,LISTAS!$H$4:$I$7,2,0),0)+
_xlfn.IFNA(VLOOKUP(T29,LISTAS!$H$4:$I$7,2,0),0)+
_xlfn.IFNA(VLOOKUP(T30,LISTAS!$H$4:$I$7,2,0),0)+
_xlfn.IFNA(VLOOKUP(T32,LISTAS!$H$4:$I$7,2,0),0)+
_xlfn.IFNA(VLOOKUP(T33,LISTAS!$H$4:$I$7,2,0),0))/
(IF(ISBLANK(T31),COUNTA(T26:T33),(COUNTA(T26:T33)-1))),
""),LISTAS!$J$3:$K$5,2,TRUE),"")</f>
        <v/>
      </c>
    </row>
    <row r="35" spans="1:20" s="382" customFormat="1" x14ac:dyDescent="0.2">
      <c r="A35" s="430"/>
      <c r="B35" s="430"/>
    </row>
    <row r="36" spans="1:20" s="430" customFormat="1" ht="15" x14ac:dyDescent="0.25">
      <c r="B36" s="431" t="s">
        <v>238</v>
      </c>
      <c r="C36" s="245">
        <f>IFERROR(
(_xlfn.IFNA(VLOOKUP(C12,LISTAS!$B$4:$C$5,2,0),0)+
_xlfn.IFNA(VLOOKUP(C13,LISTAS!$D$4:$E$6,2,0),0)+
_xlfn.IFNA(VLOOKUP(C14,LISTAS!$D$4:$E$6,2,0),0)+
_xlfn.IFNA(VLOOKUP(C15,LISTAS!$D$4:$E$6,2,0),0)+
_xlfn.IFNA(VLOOKUP(C17,LISTAS!$F$4:$G$6,2,0),0)+
_xlfn.IFNA(VLOOKUP(C18,LISTAS!$F$4:$G$6,2,0),0)+
_xlfn.IFNA(VLOOKUP(C19,LISTAS!$F$4:$G$6,2,0),0)+
_xlfn.IFNA(VLOOKUP(C21,LISTAS!$F$4:$G$6,2,0),0)+
_xlfn.IFNA(VLOOKUP(C22,LISTAS!$F$4:$G$6,2,0),0)+
_xlfn.IFNA(VLOOKUP(C23,LISTAS!$F$4:$G$6,2,0),0)+
_xlfn.IFNA(VLOOKUP(C24,LISTAS!$F$4:$G$6,2,0),0)+
_xlfn.IFNA(VLOOKUP(C26,LISTAS!$H$4:$I$7,2,0),0)+
_xlfn.IFNA(VLOOKUP(C27,LISTAS!$H$4:$I$7,2,0),0)+
_xlfn.IFNA(VLOOKUP(C28,LISTAS!$H$4:$I$7,2,0),0)+
_xlfn.IFNA(VLOOKUP(C29,LISTAS!$H$4:$I$7,2,0),0)+
_xlfn.IFNA(VLOOKUP(C30,LISTAS!$H$4:$I$7,2,0),0)+
_xlfn.IFNA(VLOOKUP(C32,LISTAS!$H$4:$I$7,2,0),0)+
_xlfn.IFNA(VLOOKUP(C33,LISTAS!$H$4:$I$7,2,0),0))
/(IF(ISBLANK(C31),(COUNTA(C12:C34)-4),(COUNTA(C12:C34)-5))),"")</f>
        <v>2.3333333333333335</v>
      </c>
      <c r="D36" s="245">
        <f>IFERROR(
(_xlfn.IFNA(VLOOKUP(D12,LISTAS!$B$4:$C$5,2,0),0)+
_xlfn.IFNA(VLOOKUP(D13,LISTAS!$D$4:$E$6,2,0),0)+
_xlfn.IFNA(VLOOKUP(D14,LISTAS!$D$4:$E$6,2,0),0)+
_xlfn.IFNA(VLOOKUP(D15,LISTAS!$D$4:$E$6,2,0),0)+
_xlfn.IFNA(VLOOKUP(D17,LISTAS!$F$4:$G$6,2,0),0)+
_xlfn.IFNA(VLOOKUP(D18,LISTAS!$F$4:$G$6,2,0),0)+
_xlfn.IFNA(VLOOKUP(D19,LISTAS!$F$4:$G$6,2,0),0)+
_xlfn.IFNA(VLOOKUP(D21,LISTAS!$F$4:$G$6,2,0),0)+
_xlfn.IFNA(VLOOKUP(D22,LISTAS!$F$4:$G$6,2,0),0)+
_xlfn.IFNA(VLOOKUP(D23,LISTAS!$F$4:$G$6,2,0),0)+
_xlfn.IFNA(VLOOKUP(D24,LISTAS!$F$4:$G$6,2,0),0)+
_xlfn.IFNA(VLOOKUP(D26,LISTAS!$H$4:$I$7,2,0),0)+
_xlfn.IFNA(VLOOKUP(D27,LISTAS!$H$4:$I$7,2,0),0)+
_xlfn.IFNA(VLOOKUP(D28,LISTAS!$H$4:$I$7,2,0),0)+
_xlfn.IFNA(VLOOKUP(D29,LISTAS!$H$4:$I$7,2,0),0)+
_xlfn.IFNA(VLOOKUP(D30,LISTAS!$H$4:$I$7,2,0),0)+
_xlfn.IFNA(VLOOKUP(D32,LISTAS!$H$4:$I$7,2,0),0)+
_xlfn.IFNA(VLOOKUP(D33,LISTAS!$H$4:$I$7,2,0),0))
/(IF(ISBLANK(D31),(COUNTA(D12:D34)-4),(COUNTA(D12:D34)-5))),"")</f>
        <v>1.7222222222222223</v>
      </c>
      <c r="E36" s="245">
        <f>IFERROR(
(_xlfn.IFNA(VLOOKUP(E12,LISTAS!$B$4:$C$5,2,0),0)+
_xlfn.IFNA(VLOOKUP(E13,LISTAS!$D$4:$E$6,2,0),0)+
_xlfn.IFNA(VLOOKUP(E14,LISTAS!$D$4:$E$6,2,0),0)+
_xlfn.IFNA(VLOOKUP(E15,LISTAS!$D$4:$E$6,2,0),0)+
_xlfn.IFNA(VLOOKUP(E17,LISTAS!$F$4:$G$6,2,0),0)+
_xlfn.IFNA(VLOOKUP(E18,LISTAS!$F$4:$G$6,2,0),0)+
_xlfn.IFNA(VLOOKUP(E19,LISTAS!$F$4:$G$6,2,0),0)+
_xlfn.IFNA(VLOOKUP(E21,LISTAS!$F$4:$G$6,2,0),0)+
_xlfn.IFNA(VLOOKUP(E22,LISTAS!$F$4:$G$6,2,0),0)+
_xlfn.IFNA(VLOOKUP(E23,LISTAS!$F$4:$G$6,2,0),0)+
_xlfn.IFNA(VLOOKUP(E24,LISTAS!$F$4:$G$6,2,0),0)+
_xlfn.IFNA(VLOOKUP(E26,LISTAS!$H$4:$I$7,2,0),0)+
_xlfn.IFNA(VLOOKUP(E27,LISTAS!$H$4:$I$7,2,0),0)+
_xlfn.IFNA(VLOOKUP(E28,LISTAS!$H$4:$I$7,2,0),0)+
_xlfn.IFNA(VLOOKUP(E29,LISTAS!$H$4:$I$7,2,0),0)+
_xlfn.IFNA(VLOOKUP(E30,LISTAS!$H$4:$I$7,2,0),0)+
_xlfn.IFNA(VLOOKUP(E32,LISTAS!$H$4:$I$7,2,0),0)+
_xlfn.IFNA(VLOOKUP(E33,LISTAS!$H$4:$I$7,2,0),0))
/(IF(ISBLANK(E31),(COUNTA(E12:E34)-4),(COUNTA(E12:E34)-5))),"")</f>
        <v>1.3333333333333333</v>
      </c>
      <c r="F36" s="245">
        <f>IFERROR(
(_xlfn.IFNA(VLOOKUP(F12,LISTAS!$B$4:$C$5,2,0),0)+
_xlfn.IFNA(VLOOKUP(F13,LISTAS!$D$4:$E$6,2,0),0)+
_xlfn.IFNA(VLOOKUP(F14,LISTAS!$D$4:$E$6,2,0),0)+
_xlfn.IFNA(VLOOKUP(F15,LISTAS!$D$4:$E$6,2,0),0)+
_xlfn.IFNA(VLOOKUP(F17,LISTAS!$F$4:$G$6,2,0),0)+
_xlfn.IFNA(VLOOKUP(F18,LISTAS!$F$4:$G$6,2,0),0)+
_xlfn.IFNA(VLOOKUP(F19,LISTAS!$F$4:$G$6,2,0),0)+
_xlfn.IFNA(VLOOKUP(F21,LISTAS!$F$4:$G$6,2,0),0)+
_xlfn.IFNA(VLOOKUP(F22,LISTAS!$F$4:$G$6,2,0),0)+
_xlfn.IFNA(VLOOKUP(F23,LISTAS!$F$4:$G$6,2,0),0)+
_xlfn.IFNA(VLOOKUP(F24,LISTAS!$F$4:$G$6,2,0),0)+
_xlfn.IFNA(VLOOKUP(F26,LISTAS!$H$4:$I$7,2,0),0)+
_xlfn.IFNA(VLOOKUP(F27,LISTAS!$H$4:$I$7,2,0),0)+
_xlfn.IFNA(VLOOKUP(F28,LISTAS!$H$4:$I$7,2,0),0)+
_xlfn.IFNA(VLOOKUP(F29,LISTAS!$H$4:$I$7,2,0),0)+
_xlfn.IFNA(VLOOKUP(F30,LISTAS!$H$4:$I$7,2,0),0)+
_xlfn.IFNA(VLOOKUP(F32,LISTAS!$H$4:$I$7,2,0),0)+
_xlfn.IFNA(VLOOKUP(F33,LISTAS!$H$4:$I$7,2,0),0))
/(IF(ISBLANK(F31),(COUNTA(F12:F34)-4),(COUNTA(F12:F34)-5))),"")</f>
        <v>2</v>
      </c>
      <c r="G36" s="245">
        <f>IFERROR(
(_xlfn.IFNA(VLOOKUP(G12,LISTAS!$B$4:$C$5,2,0),0)+
_xlfn.IFNA(VLOOKUP(G13,LISTAS!$D$4:$E$6,2,0),0)+
_xlfn.IFNA(VLOOKUP(G14,LISTAS!$D$4:$E$6,2,0),0)+
_xlfn.IFNA(VLOOKUP(G15,LISTAS!$D$4:$E$6,2,0),0)+
_xlfn.IFNA(VLOOKUP(G17,LISTAS!$F$4:$G$6,2,0),0)+
_xlfn.IFNA(VLOOKUP(G18,LISTAS!$F$4:$G$6,2,0),0)+
_xlfn.IFNA(VLOOKUP(G19,LISTAS!$F$4:$G$6,2,0),0)+
_xlfn.IFNA(VLOOKUP(G21,LISTAS!$F$4:$G$6,2,0),0)+
_xlfn.IFNA(VLOOKUP(G22,LISTAS!$F$4:$G$6,2,0),0)+
_xlfn.IFNA(VLOOKUP(G23,LISTAS!$F$4:$G$6,2,0),0)+
_xlfn.IFNA(VLOOKUP(G24,LISTAS!$F$4:$G$6,2,0),0)+
_xlfn.IFNA(VLOOKUP(G26,LISTAS!$H$4:$I$7,2,0),0)+
_xlfn.IFNA(VLOOKUP(G27,LISTAS!$H$4:$I$7,2,0),0)+
_xlfn.IFNA(VLOOKUP(G28,LISTAS!$H$4:$I$7,2,0),0)+
_xlfn.IFNA(VLOOKUP(G29,LISTAS!$H$4:$I$7,2,0),0)+
_xlfn.IFNA(VLOOKUP(G30,LISTAS!$H$4:$I$7,2,0),0)+
_xlfn.IFNA(VLOOKUP(G32,LISTAS!$H$4:$I$7,2,0),0)+
_xlfn.IFNA(VLOOKUP(G33,LISTAS!$H$4:$I$7,2,0),0))
/(IF(ISBLANK(G31),(COUNTA(G12:G34)-4),(COUNTA(G12:G34)-5))),"")</f>
        <v>3</v>
      </c>
      <c r="H36" s="245" t="str">
        <f>IFERROR(
(_xlfn.IFNA(VLOOKUP(H12,LISTAS!$B$4:$C$5,2,0),0)+
_xlfn.IFNA(VLOOKUP(H13,LISTAS!$D$4:$E$6,2,0),0)+
_xlfn.IFNA(VLOOKUP(H14,LISTAS!$D$4:$E$6,2,0),0)+
_xlfn.IFNA(VLOOKUP(H15,LISTAS!$D$4:$E$6,2,0),0)+
_xlfn.IFNA(VLOOKUP(H17,LISTAS!$F$4:$G$6,2,0),0)+
_xlfn.IFNA(VLOOKUP(H18,LISTAS!$F$4:$G$6,2,0),0)+
_xlfn.IFNA(VLOOKUP(H19,LISTAS!$F$4:$G$6,2,0),0)+
_xlfn.IFNA(VLOOKUP(H21,LISTAS!$F$4:$G$6,2,0),0)+
_xlfn.IFNA(VLOOKUP(H22,LISTAS!$F$4:$G$6,2,0),0)+
_xlfn.IFNA(VLOOKUP(H23,LISTAS!$F$4:$G$6,2,0),0)+
_xlfn.IFNA(VLOOKUP(H24,LISTAS!$F$4:$G$6,2,0),0)+
_xlfn.IFNA(VLOOKUP(H26,LISTAS!$H$4:$I$7,2,0),0)+
_xlfn.IFNA(VLOOKUP(H27,LISTAS!$H$4:$I$7,2,0),0)+
_xlfn.IFNA(VLOOKUP(H28,LISTAS!$H$4:$I$7,2,0),0)+
_xlfn.IFNA(VLOOKUP(H29,LISTAS!$H$4:$I$7,2,0),0)+
_xlfn.IFNA(VLOOKUP(H30,LISTAS!$H$4:$I$7,2,0),0)+
_xlfn.IFNA(VLOOKUP(H32,LISTAS!$H$4:$I$7,2,0),0)+
_xlfn.IFNA(VLOOKUP(H33,LISTAS!$H$4:$I$7,2,0),0))
/(IF(ISBLANK(H31),(COUNTA(H12:H34)-4),(COUNTA(H12:H34)-5))),"")</f>
        <v/>
      </c>
      <c r="I36" s="245" t="str">
        <f>IFERROR(
(_xlfn.IFNA(VLOOKUP(I12,LISTAS!$B$4:$C$5,2,0),0)+
_xlfn.IFNA(VLOOKUP(I13,LISTAS!$D$4:$E$6,2,0),0)+
_xlfn.IFNA(VLOOKUP(I14,LISTAS!$D$4:$E$6,2,0),0)+
_xlfn.IFNA(VLOOKUP(I15,LISTAS!$D$4:$E$6,2,0),0)+
_xlfn.IFNA(VLOOKUP(I17,LISTAS!$F$4:$G$6,2,0),0)+
_xlfn.IFNA(VLOOKUP(I18,LISTAS!$F$4:$G$6,2,0),0)+
_xlfn.IFNA(VLOOKUP(I19,LISTAS!$F$4:$G$6,2,0),0)+
_xlfn.IFNA(VLOOKUP(I21,LISTAS!$F$4:$G$6,2,0),0)+
_xlfn.IFNA(VLOOKUP(I22,LISTAS!$F$4:$G$6,2,0),0)+
_xlfn.IFNA(VLOOKUP(I23,LISTAS!$F$4:$G$6,2,0),0)+
_xlfn.IFNA(VLOOKUP(I24,LISTAS!$F$4:$G$6,2,0),0)+
_xlfn.IFNA(VLOOKUP(I26,LISTAS!$H$4:$I$7,2,0),0)+
_xlfn.IFNA(VLOOKUP(I27,LISTAS!$H$4:$I$7,2,0),0)+
_xlfn.IFNA(VLOOKUP(I28,LISTAS!$H$4:$I$7,2,0),0)+
_xlfn.IFNA(VLOOKUP(I29,LISTAS!$H$4:$I$7,2,0),0)+
_xlfn.IFNA(VLOOKUP(I30,LISTAS!$H$4:$I$7,2,0),0)+
_xlfn.IFNA(VLOOKUP(I32,LISTAS!$H$4:$I$7,2,0),0)+
_xlfn.IFNA(VLOOKUP(I33,LISTAS!$H$4:$I$7,2,0),0))
/(IF(ISBLANK(I31),(COUNTA(I12:I34)-4),(COUNTA(I12:I34)-5))),"")</f>
        <v/>
      </c>
      <c r="J36" s="245" t="str">
        <f>IFERROR(
(_xlfn.IFNA(VLOOKUP(J12,LISTAS!$B$4:$C$5,2,0),0)+
_xlfn.IFNA(VLOOKUP(J13,LISTAS!$D$4:$E$6,2,0),0)+
_xlfn.IFNA(VLOOKUP(J14,LISTAS!$D$4:$E$6,2,0),0)+
_xlfn.IFNA(VLOOKUP(J15,LISTAS!$D$4:$E$6,2,0),0)+
_xlfn.IFNA(VLOOKUP(J17,LISTAS!$F$4:$G$6,2,0),0)+
_xlfn.IFNA(VLOOKUP(J18,LISTAS!$F$4:$G$6,2,0),0)+
_xlfn.IFNA(VLOOKUP(J19,LISTAS!$F$4:$G$6,2,0),0)+
_xlfn.IFNA(VLOOKUP(J21,LISTAS!$F$4:$G$6,2,0),0)+
_xlfn.IFNA(VLOOKUP(J22,LISTAS!$F$4:$G$6,2,0),0)+
_xlfn.IFNA(VLOOKUP(J23,LISTAS!$F$4:$G$6,2,0),0)+
_xlfn.IFNA(VLOOKUP(J24,LISTAS!$F$4:$G$6,2,0),0)+
_xlfn.IFNA(VLOOKUP(J26,LISTAS!$H$4:$I$7,2,0),0)+
_xlfn.IFNA(VLOOKUP(J27,LISTAS!$H$4:$I$7,2,0),0)+
_xlfn.IFNA(VLOOKUP(J28,LISTAS!$H$4:$I$7,2,0),0)+
_xlfn.IFNA(VLOOKUP(J29,LISTAS!$H$4:$I$7,2,0),0)+
_xlfn.IFNA(VLOOKUP(J30,LISTAS!$H$4:$I$7,2,0),0)+
_xlfn.IFNA(VLOOKUP(J32,LISTAS!$H$4:$I$7,2,0),0)+
_xlfn.IFNA(VLOOKUP(J33,LISTAS!$H$4:$I$7,2,0),0))
/(IF(ISBLANK(J31),(COUNTA(J12:J34)-4),(COUNTA(J12:J34)-5))),"")</f>
        <v/>
      </c>
      <c r="K36" s="245" t="str">
        <f>IFERROR(
(_xlfn.IFNA(VLOOKUP(K12,LISTAS!$B$4:$C$5,2,0),0)+
_xlfn.IFNA(VLOOKUP(K13,LISTAS!$D$4:$E$6,2,0),0)+
_xlfn.IFNA(VLOOKUP(K14,LISTAS!$D$4:$E$6,2,0),0)+
_xlfn.IFNA(VLOOKUP(K15,LISTAS!$D$4:$E$6,2,0),0)+
_xlfn.IFNA(VLOOKUP(K17,LISTAS!$F$4:$G$6,2,0),0)+
_xlfn.IFNA(VLOOKUP(K18,LISTAS!$F$4:$G$6,2,0),0)+
_xlfn.IFNA(VLOOKUP(K19,LISTAS!$F$4:$G$6,2,0),0)+
_xlfn.IFNA(VLOOKUP(K21,LISTAS!$F$4:$G$6,2,0),0)+
_xlfn.IFNA(VLOOKUP(K22,LISTAS!$F$4:$G$6,2,0),0)+
_xlfn.IFNA(VLOOKUP(K23,LISTAS!$F$4:$G$6,2,0),0)+
_xlfn.IFNA(VLOOKUP(K24,LISTAS!$F$4:$G$6,2,0),0)+
_xlfn.IFNA(VLOOKUP(K26,LISTAS!$H$4:$I$7,2,0),0)+
_xlfn.IFNA(VLOOKUP(K27,LISTAS!$H$4:$I$7,2,0),0)+
_xlfn.IFNA(VLOOKUP(K28,LISTAS!$H$4:$I$7,2,0),0)+
_xlfn.IFNA(VLOOKUP(K29,LISTAS!$H$4:$I$7,2,0),0)+
_xlfn.IFNA(VLOOKUP(K30,LISTAS!$H$4:$I$7,2,0),0)+
_xlfn.IFNA(VLOOKUP(K32,LISTAS!$H$4:$I$7,2,0),0)+
_xlfn.IFNA(VLOOKUP(K33,LISTAS!$H$4:$I$7,2,0),0))
/(IF(ISBLANK(K31),(COUNTA(K12:K34)-4),(COUNTA(K12:K34)-5))),"")</f>
        <v/>
      </c>
      <c r="L36" s="245" t="str">
        <f>IFERROR(
(_xlfn.IFNA(VLOOKUP(L12,LISTAS!$B$4:$C$5,2,0),0)+
_xlfn.IFNA(VLOOKUP(L13,LISTAS!$D$4:$E$6,2,0),0)+
_xlfn.IFNA(VLOOKUP(L14,LISTAS!$D$4:$E$6,2,0),0)+
_xlfn.IFNA(VLOOKUP(L15,LISTAS!$D$4:$E$6,2,0),0)+
_xlfn.IFNA(VLOOKUP(L17,LISTAS!$F$4:$G$6,2,0),0)+
_xlfn.IFNA(VLOOKUP(L18,LISTAS!$F$4:$G$6,2,0),0)+
_xlfn.IFNA(VLOOKUP(L19,LISTAS!$F$4:$G$6,2,0),0)+
_xlfn.IFNA(VLOOKUP(L21,LISTAS!$F$4:$G$6,2,0),0)+
_xlfn.IFNA(VLOOKUP(L22,LISTAS!$F$4:$G$6,2,0),0)+
_xlfn.IFNA(VLOOKUP(L23,LISTAS!$F$4:$G$6,2,0),0)+
_xlfn.IFNA(VLOOKUP(L24,LISTAS!$F$4:$G$6,2,0),0)+
_xlfn.IFNA(VLOOKUP(L26,LISTAS!$H$4:$I$7,2,0),0)+
_xlfn.IFNA(VLOOKUP(L27,LISTAS!$H$4:$I$7,2,0),0)+
_xlfn.IFNA(VLOOKUP(L28,LISTAS!$H$4:$I$7,2,0),0)+
_xlfn.IFNA(VLOOKUP(L29,LISTAS!$H$4:$I$7,2,0),0)+
_xlfn.IFNA(VLOOKUP(L30,LISTAS!$H$4:$I$7,2,0),0)+
_xlfn.IFNA(VLOOKUP(L32,LISTAS!$H$4:$I$7,2,0),0)+
_xlfn.IFNA(VLOOKUP(L33,LISTAS!$H$4:$I$7,2,0),0))
/(IF(ISBLANK(L31),(COUNTA(L12:L34)-4),(COUNTA(L12:L34)-5))),"")</f>
        <v/>
      </c>
      <c r="M36" s="245" t="str">
        <f>IFERROR(
(_xlfn.IFNA(VLOOKUP(M12,LISTAS!$B$4:$C$5,2,0),0)+
_xlfn.IFNA(VLOOKUP(M13,LISTAS!$D$4:$E$6,2,0),0)+
_xlfn.IFNA(VLOOKUP(M14,LISTAS!$D$4:$E$6,2,0),0)+
_xlfn.IFNA(VLOOKUP(M15,LISTAS!$D$4:$E$6,2,0),0)+
_xlfn.IFNA(VLOOKUP(M17,LISTAS!$F$4:$G$6,2,0),0)+
_xlfn.IFNA(VLOOKUP(M18,LISTAS!$F$4:$G$6,2,0),0)+
_xlfn.IFNA(VLOOKUP(M19,LISTAS!$F$4:$G$6,2,0),0)+
_xlfn.IFNA(VLOOKUP(M21,LISTAS!$F$4:$G$6,2,0),0)+
_xlfn.IFNA(VLOOKUP(M22,LISTAS!$F$4:$G$6,2,0),0)+
_xlfn.IFNA(VLOOKUP(M23,LISTAS!$F$4:$G$6,2,0),0)+
_xlfn.IFNA(VLOOKUP(M24,LISTAS!$F$4:$G$6,2,0),0)+
_xlfn.IFNA(VLOOKUP(M26,LISTAS!$H$4:$I$7,2,0),0)+
_xlfn.IFNA(VLOOKUP(M27,LISTAS!$H$4:$I$7,2,0),0)+
_xlfn.IFNA(VLOOKUP(M28,LISTAS!$H$4:$I$7,2,0),0)+
_xlfn.IFNA(VLOOKUP(M29,LISTAS!$H$4:$I$7,2,0),0)+
_xlfn.IFNA(VLOOKUP(M30,LISTAS!$H$4:$I$7,2,0),0)+
_xlfn.IFNA(VLOOKUP(M32,LISTAS!$H$4:$I$7,2,0),0)+
_xlfn.IFNA(VLOOKUP(M33,LISTAS!$H$4:$I$7,2,0),0))
/(IF(ISBLANK(M31),(COUNTA(M12:M34)-4),(COUNTA(M12:M34)-5))),"")</f>
        <v/>
      </c>
      <c r="N36" s="245" t="str">
        <f>IFERROR(
(_xlfn.IFNA(VLOOKUP(N12,LISTAS!$B$4:$C$5,2,0),0)+
_xlfn.IFNA(VLOOKUP(N13,LISTAS!$D$4:$E$6,2,0),0)+
_xlfn.IFNA(VLOOKUP(N14,LISTAS!$D$4:$E$6,2,0),0)+
_xlfn.IFNA(VLOOKUP(N15,LISTAS!$D$4:$E$6,2,0),0)+
_xlfn.IFNA(VLOOKUP(N17,LISTAS!$F$4:$G$6,2,0),0)+
_xlfn.IFNA(VLOOKUP(N18,LISTAS!$F$4:$G$6,2,0),0)+
_xlfn.IFNA(VLOOKUP(N19,LISTAS!$F$4:$G$6,2,0),0)+
_xlfn.IFNA(VLOOKUP(N21,LISTAS!$F$4:$G$6,2,0),0)+
_xlfn.IFNA(VLOOKUP(N22,LISTAS!$F$4:$G$6,2,0),0)+
_xlfn.IFNA(VLOOKUP(N23,LISTAS!$F$4:$G$6,2,0),0)+
_xlfn.IFNA(VLOOKUP(N24,LISTAS!$F$4:$G$6,2,0),0)+
_xlfn.IFNA(VLOOKUP(N26,LISTAS!$H$4:$I$7,2,0),0)+
_xlfn.IFNA(VLOOKUP(N27,LISTAS!$H$4:$I$7,2,0),0)+
_xlfn.IFNA(VLOOKUP(N28,LISTAS!$H$4:$I$7,2,0),0)+
_xlfn.IFNA(VLOOKUP(N29,LISTAS!$H$4:$I$7,2,0),0)+
_xlfn.IFNA(VLOOKUP(N30,LISTAS!$H$4:$I$7,2,0),0)+
_xlfn.IFNA(VLOOKUP(N32,LISTAS!$H$4:$I$7,2,0),0)+
_xlfn.IFNA(VLOOKUP(N33,LISTAS!$H$4:$I$7,2,0),0))
/(IF(ISBLANK(N31),(COUNTA(N12:N34)-4),(COUNTA(N12:N34)-5))),"")</f>
        <v/>
      </c>
      <c r="O36" s="245" t="str">
        <f>IFERROR(
(_xlfn.IFNA(VLOOKUP(O12,LISTAS!$B$4:$C$5,2,0),0)+
_xlfn.IFNA(VLOOKUP(O13,LISTAS!$D$4:$E$6,2,0),0)+
_xlfn.IFNA(VLOOKUP(O14,LISTAS!$D$4:$E$6,2,0),0)+
_xlfn.IFNA(VLOOKUP(O15,LISTAS!$D$4:$E$6,2,0),0)+
_xlfn.IFNA(VLOOKUP(O17,LISTAS!$F$4:$G$6,2,0),0)+
_xlfn.IFNA(VLOOKUP(O18,LISTAS!$F$4:$G$6,2,0),0)+
_xlfn.IFNA(VLOOKUP(O19,LISTAS!$F$4:$G$6,2,0),0)+
_xlfn.IFNA(VLOOKUP(O21,LISTAS!$F$4:$G$6,2,0),0)+
_xlfn.IFNA(VLOOKUP(O22,LISTAS!$F$4:$G$6,2,0),0)+
_xlfn.IFNA(VLOOKUP(O23,LISTAS!$F$4:$G$6,2,0),0)+
_xlfn.IFNA(VLOOKUP(O24,LISTAS!$F$4:$G$6,2,0),0)+
_xlfn.IFNA(VLOOKUP(O26,LISTAS!$H$4:$I$7,2,0),0)+
_xlfn.IFNA(VLOOKUP(O27,LISTAS!$H$4:$I$7,2,0),0)+
_xlfn.IFNA(VLOOKUP(O28,LISTAS!$H$4:$I$7,2,0),0)+
_xlfn.IFNA(VLOOKUP(O29,LISTAS!$H$4:$I$7,2,0),0)+
_xlfn.IFNA(VLOOKUP(O30,LISTAS!$H$4:$I$7,2,0),0)+
_xlfn.IFNA(VLOOKUP(O32,LISTAS!$H$4:$I$7,2,0),0)+
_xlfn.IFNA(VLOOKUP(O33,LISTAS!$H$4:$I$7,2,0),0))
/(IF(ISBLANK(O31),(COUNTA(O12:O34)-4),(COUNTA(O12:O34)-5))),"")</f>
        <v/>
      </c>
      <c r="P36" s="245" t="str">
        <f>IFERROR(
(_xlfn.IFNA(VLOOKUP(P12,LISTAS!$B$4:$C$5,2,0),0)+
_xlfn.IFNA(VLOOKUP(P13,LISTAS!$D$4:$E$6,2,0),0)+
_xlfn.IFNA(VLOOKUP(P14,LISTAS!$D$4:$E$6,2,0),0)+
_xlfn.IFNA(VLOOKUP(P15,LISTAS!$D$4:$E$6,2,0),0)+
_xlfn.IFNA(VLOOKUP(P17,LISTAS!$F$4:$G$6,2,0),0)+
_xlfn.IFNA(VLOOKUP(P18,LISTAS!$F$4:$G$6,2,0),0)+
_xlfn.IFNA(VLOOKUP(P19,LISTAS!$F$4:$G$6,2,0),0)+
_xlfn.IFNA(VLOOKUP(P21,LISTAS!$F$4:$G$6,2,0),0)+
_xlfn.IFNA(VLOOKUP(P22,LISTAS!$F$4:$G$6,2,0),0)+
_xlfn.IFNA(VLOOKUP(P23,LISTAS!$F$4:$G$6,2,0),0)+
_xlfn.IFNA(VLOOKUP(P24,LISTAS!$F$4:$G$6,2,0),0)+
_xlfn.IFNA(VLOOKUP(P26,LISTAS!$H$4:$I$7,2,0),0)+
_xlfn.IFNA(VLOOKUP(P27,LISTAS!$H$4:$I$7,2,0),0)+
_xlfn.IFNA(VLOOKUP(P28,LISTAS!$H$4:$I$7,2,0),0)+
_xlfn.IFNA(VLOOKUP(P29,LISTAS!$H$4:$I$7,2,0),0)+
_xlfn.IFNA(VLOOKUP(P30,LISTAS!$H$4:$I$7,2,0),0)+
_xlfn.IFNA(VLOOKUP(P32,LISTAS!$H$4:$I$7,2,0),0)+
_xlfn.IFNA(VLOOKUP(P33,LISTAS!$H$4:$I$7,2,0),0))
/(IF(ISBLANK(P31),(COUNTA(P12:P34)-4),(COUNTA(P12:P34)-5))),"")</f>
        <v/>
      </c>
      <c r="Q36" s="245" t="str">
        <f>IFERROR(
(_xlfn.IFNA(VLOOKUP(Q12,LISTAS!$B$4:$C$5,2,0),0)+
_xlfn.IFNA(VLOOKUP(Q13,LISTAS!$D$4:$E$6,2,0),0)+
_xlfn.IFNA(VLOOKUP(Q14,LISTAS!$D$4:$E$6,2,0),0)+
_xlfn.IFNA(VLOOKUP(Q15,LISTAS!$D$4:$E$6,2,0),0)+
_xlfn.IFNA(VLOOKUP(Q17,LISTAS!$F$4:$G$6,2,0),0)+
_xlfn.IFNA(VLOOKUP(Q18,LISTAS!$F$4:$G$6,2,0),0)+
_xlfn.IFNA(VLOOKUP(Q19,LISTAS!$F$4:$G$6,2,0),0)+
_xlfn.IFNA(VLOOKUP(Q21,LISTAS!$F$4:$G$6,2,0),0)+
_xlfn.IFNA(VLOOKUP(Q22,LISTAS!$F$4:$G$6,2,0),0)+
_xlfn.IFNA(VLOOKUP(Q23,LISTAS!$F$4:$G$6,2,0),0)+
_xlfn.IFNA(VLOOKUP(Q24,LISTAS!$F$4:$G$6,2,0),0)+
_xlfn.IFNA(VLOOKUP(Q26,LISTAS!$H$4:$I$7,2,0),0)+
_xlfn.IFNA(VLOOKUP(Q27,LISTAS!$H$4:$I$7,2,0),0)+
_xlfn.IFNA(VLOOKUP(Q28,LISTAS!$H$4:$I$7,2,0),0)+
_xlfn.IFNA(VLOOKUP(Q29,LISTAS!$H$4:$I$7,2,0),0)+
_xlfn.IFNA(VLOOKUP(Q30,LISTAS!$H$4:$I$7,2,0),0)+
_xlfn.IFNA(VLOOKUP(Q32,LISTAS!$H$4:$I$7,2,0),0)+
_xlfn.IFNA(VLOOKUP(Q33,LISTAS!$H$4:$I$7,2,0),0))
/(IF(ISBLANK(Q31),(COUNTA(Q12:Q34)-4),(COUNTA(Q12:Q34)-5))),"")</f>
        <v/>
      </c>
      <c r="R36" s="245" t="str">
        <f>IFERROR(
(_xlfn.IFNA(VLOOKUP(R12,LISTAS!$B$4:$C$5,2,0),0)+
_xlfn.IFNA(VLOOKUP(R13,LISTAS!$D$4:$E$6,2,0),0)+
_xlfn.IFNA(VLOOKUP(R14,LISTAS!$D$4:$E$6,2,0),0)+
_xlfn.IFNA(VLOOKUP(R15,LISTAS!$D$4:$E$6,2,0),0)+
_xlfn.IFNA(VLOOKUP(R17,LISTAS!$F$4:$G$6,2,0),0)+
_xlfn.IFNA(VLOOKUP(R18,LISTAS!$F$4:$G$6,2,0),0)+
_xlfn.IFNA(VLOOKUP(R19,LISTAS!$F$4:$G$6,2,0),0)+
_xlfn.IFNA(VLOOKUP(R21,LISTAS!$F$4:$G$6,2,0),0)+
_xlfn.IFNA(VLOOKUP(R22,LISTAS!$F$4:$G$6,2,0),0)+
_xlfn.IFNA(VLOOKUP(R23,LISTAS!$F$4:$G$6,2,0),0)+
_xlfn.IFNA(VLOOKUP(R24,LISTAS!$F$4:$G$6,2,0),0)+
_xlfn.IFNA(VLOOKUP(R26,LISTAS!$H$4:$I$7,2,0),0)+
_xlfn.IFNA(VLOOKUP(R27,LISTAS!$H$4:$I$7,2,0),0)+
_xlfn.IFNA(VLOOKUP(R28,LISTAS!$H$4:$I$7,2,0),0)+
_xlfn.IFNA(VLOOKUP(R29,LISTAS!$H$4:$I$7,2,0),0)+
_xlfn.IFNA(VLOOKUP(R30,LISTAS!$H$4:$I$7,2,0),0)+
_xlfn.IFNA(VLOOKUP(R32,LISTAS!$H$4:$I$7,2,0),0)+
_xlfn.IFNA(VLOOKUP(R33,LISTAS!$H$4:$I$7,2,0),0))
/(IF(ISBLANK(R31),(COUNTA(R12:R34)-4),(COUNTA(R12:R34)-5))),"")</f>
        <v/>
      </c>
      <c r="S36" s="245" t="str">
        <f>IFERROR(
(_xlfn.IFNA(VLOOKUP(S12,LISTAS!$B$4:$C$5,2,0),0)+
_xlfn.IFNA(VLOOKUP(S13,LISTAS!$D$4:$E$6,2,0),0)+
_xlfn.IFNA(VLOOKUP(S14,LISTAS!$D$4:$E$6,2,0),0)+
_xlfn.IFNA(VLOOKUP(S15,LISTAS!$D$4:$E$6,2,0),0)+
_xlfn.IFNA(VLOOKUP(S17,LISTAS!$F$4:$G$6,2,0),0)+
_xlfn.IFNA(VLOOKUP(S18,LISTAS!$F$4:$G$6,2,0),0)+
_xlfn.IFNA(VLOOKUP(S19,LISTAS!$F$4:$G$6,2,0),0)+
_xlfn.IFNA(VLOOKUP(S21,LISTAS!$F$4:$G$6,2,0),0)+
_xlfn.IFNA(VLOOKUP(S22,LISTAS!$F$4:$G$6,2,0),0)+
_xlfn.IFNA(VLOOKUP(S23,LISTAS!$F$4:$G$6,2,0),0)+
_xlfn.IFNA(VLOOKUP(S24,LISTAS!$F$4:$G$6,2,0),0)+
_xlfn.IFNA(VLOOKUP(S26,LISTAS!$H$4:$I$7,2,0),0)+
_xlfn.IFNA(VLOOKUP(S27,LISTAS!$H$4:$I$7,2,0),0)+
_xlfn.IFNA(VLOOKUP(S28,LISTAS!$H$4:$I$7,2,0),0)+
_xlfn.IFNA(VLOOKUP(S29,LISTAS!$H$4:$I$7,2,0),0)+
_xlfn.IFNA(VLOOKUP(S30,LISTAS!$H$4:$I$7,2,0),0)+
_xlfn.IFNA(VLOOKUP(S32,LISTAS!$H$4:$I$7,2,0),0)+
_xlfn.IFNA(VLOOKUP(S33,LISTAS!$H$4:$I$7,2,0),0))
/(IF(ISBLANK(S31),(COUNTA(S12:S34)-4),(COUNTA(S12:S34)-5))),"")</f>
        <v/>
      </c>
      <c r="T36" s="245" t="str">
        <f>IFERROR(
(_xlfn.IFNA(VLOOKUP(T12,LISTAS!$B$4:$C$5,2,0),0)+
_xlfn.IFNA(VLOOKUP(T13,LISTAS!$D$4:$E$6,2,0),0)+
_xlfn.IFNA(VLOOKUP(T14,LISTAS!$D$4:$E$6,2,0),0)+
_xlfn.IFNA(VLOOKUP(T15,LISTAS!$D$4:$E$6,2,0),0)+
_xlfn.IFNA(VLOOKUP(T17,LISTAS!$F$4:$G$6,2,0),0)+
_xlfn.IFNA(VLOOKUP(T18,LISTAS!$F$4:$G$6,2,0),0)+
_xlfn.IFNA(VLOOKUP(T19,LISTAS!$F$4:$G$6,2,0),0)+
_xlfn.IFNA(VLOOKUP(T21,LISTAS!$F$4:$G$6,2,0),0)+
_xlfn.IFNA(VLOOKUP(T22,LISTAS!$F$4:$G$6,2,0),0)+
_xlfn.IFNA(VLOOKUP(T23,LISTAS!$F$4:$G$6,2,0),0)+
_xlfn.IFNA(VLOOKUP(T24,LISTAS!$F$4:$G$6,2,0),0)+
_xlfn.IFNA(VLOOKUP(T26,LISTAS!$H$4:$I$7,2,0),0)+
_xlfn.IFNA(VLOOKUP(T27,LISTAS!$H$4:$I$7,2,0),0)+
_xlfn.IFNA(VLOOKUP(T28,LISTAS!$H$4:$I$7,2,0),0)+
_xlfn.IFNA(VLOOKUP(T29,LISTAS!$H$4:$I$7,2,0),0)+
_xlfn.IFNA(VLOOKUP(T30,LISTAS!$H$4:$I$7,2,0),0)+
_xlfn.IFNA(VLOOKUP(T32,LISTAS!$H$4:$I$7,2,0),0)+
_xlfn.IFNA(VLOOKUP(T33,LISTAS!$H$4:$I$7,2,0),0))
/(IF(ISBLANK(T31),(COUNTA(T12:T34)-4),(COUNTA(T12:T34)-5))),"")</f>
        <v/>
      </c>
    </row>
    <row r="37" spans="1:20" s="430" customFormat="1" ht="15.75" x14ac:dyDescent="0.25">
      <c r="B37" s="431" t="s">
        <v>221</v>
      </c>
      <c r="C37" s="210" t="str">
        <f>IFERROR(VLOOKUP(C36,LISTAS!$J$3:$K$5,2,TRUE),"")</f>
        <v>ALTO</v>
      </c>
      <c r="D37" s="210" t="str">
        <f>IFERROR(VLOOKUP(D36,LISTAS!$J$3:$K$5,2,TRUE),"")</f>
        <v>MEDIO</v>
      </c>
      <c r="E37" s="210" t="str">
        <f>IFERROR(VLOOKUP(E36,LISTAS!$J$3:$K$5,2,TRUE),"")</f>
        <v>BAJO</v>
      </c>
      <c r="F37" s="210" t="str">
        <f>IFERROR(VLOOKUP(F36,LISTAS!$J$3:$K$5,2,TRUE),"")</f>
        <v>MEDIO</v>
      </c>
      <c r="G37" s="210" t="str">
        <f>IFERROR(VLOOKUP(G36,LISTAS!$J$3:$K$5,2,TRUE),"")</f>
        <v>ALTO</v>
      </c>
      <c r="H37" s="210" t="str">
        <f>IFERROR(VLOOKUP(H36,LISTAS!$J$3:$K$5,2,TRUE),"")</f>
        <v/>
      </c>
      <c r="I37" s="210" t="str">
        <f>IFERROR(VLOOKUP(I36,LISTAS!$J$3:$K$5,2,TRUE),"")</f>
        <v/>
      </c>
      <c r="J37" s="210" t="str">
        <f>IFERROR(VLOOKUP(J36,LISTAS!$J$3:$K$5,2,TRUE),"")</f>
        <v/>
      </c>
      <c r="K37" s="210" t="str">
        <f>IFERROR(VLOOKUP(K36,LISTAS!$J$3:$K$5,2,TRUE),"")</f>
        <v/>
      </c>
      <c r="L37" s="210" t="str">
        <f>IFERROR(VLOOKUP(L36,LISTAS!$J$3:$K$5,2,TRUE),"")</f>
        <v/>
      </c>
      <c r="M37" s="210" t="str">
        <f>IFERROR(VLOOKUP(M36,LISTAS!$J$3:$K$5,2,TRUE),"")</f>
        <v/>
      </c>
      <c r="N37" s="210" t="str">
        <f>IFERROR(VLOOKUP(N36,LISTAS!$J$3:$K$5,2,TRUE),"")</f>
        <v/>
      </c>
      <c r="O37" s="210" t="str">
        <f>IFERROR(VLOOKUP(O36,LISTAS!$J$3:$K$5,2,TRUE),"")</f>
        <v/>
      </c>
      <c r="P37" s="210" t="str">
        <f>IFERROR(VLOOKUP(P36,LISTAS!$J$3:$K$5,2,TRUE),"")</f>
        <v/>
      </c>
      <c r="Q37" s="210" t="str">
        <f>IFERROR(VLOOKUP(Q36,LISTAS!$J$3:$K$5,2,TRUE),"")</f>
        <v/>
      </c>
      <c r="R37" s="210" t="str">
        <f>IFERROR(VLOOKUP(R36,LISTAS!$J$3:$K$5,2,TRUE),"")</f>
        <v/>
      </c>
      <c r="S37" s="210" t="str">
        <f>IFERROR(VLOOKUP(S36,LISTAS!$J$3:$K$5,2,TRUE),"")</f>
        <v/>
      </c>
      <c r="T37" s="210" t="str">
        <f>IFERROR(VLOOKUP(T36,LISTAS!$J$3:$K$5,2,TRUE),"")</f>
        <v/>
      </c>
    </row>
    <row r="38" spans="1:20" s="382" customFormat="1" ht="100.5" customHeight="1" x14ac:dyDescent="0.2">
      <c r="A38" s="430"/>
      <c r="B38" s="432" t="s">
        <v>239</v>
      </c>
      <c r="C38" s="246" t="s">
        <v>296</v>
      </c>
      <c r="D38" s="246"/>
      <c r="E38" s="246"/>
      <c r="F38" s="246"/>
      <c r="G38" s="246"/>
      <c r="H38" s="246"/>
      <c r="I38" s="246"/>
      <c r="J38" s="246"/>
      <c r="K38" s="246"/>
      <c r="L38" s="246"/>
      <c r="M38" s="246"/>
      <c r="N38" s="246"/>
      <c r="O38" s="246"/>
      <c r="P38" s="246"/>
      <c r="Q38" s="246"/>
      <c r="R38" s="246"/>
      <c r="S38" s="246"/>
      <c r="T38" s="246"/>
    </row>
    <row r="39" spans="1:20" s="382" customFormat="1" x14ac:dyDescent="0.2">
      <c r="A39" s="430"/>
      <c r="B39" s="430"/>
    </row>
    <row r="40" spans="1:20" s="382" customFormat="1" ht="38.25" x14ac:dyDescent="0.2">
      <c r="A40" s="430"/>
      <c r="B40" s="433" t="s">
        <v>259</v>
      </c>
      <c r="C40" s="433" t="s">
        <v>308</v>
      </c>
    </row>
    <row r="41" spans="1:20" s="382" customFormat="1" ht="20.25" x14ac:dyDescent="0.2">
      <c r="A41" s="430"/>
      <c r="B41" s="240">
        <f>AVERAGE(C36:T36)</f>
        <v>2.0777777777777779</v>
      </c>
      <c r="C41" s="241" t="str">
        <f>IFERROR(VLOOKUP(B41,LISTAS!L3:N6,3,TRUE),"")</f>
        <v>MEDIO</v>
      </c>
    </row>
    <row r="42" spans="1:20" s="382" customFormat="1" x14ac:dyDescent="0.2"/>
    <row r="43" spans="1:20" s="382" customFormat="1" x14ac:dyDescent="0.2"/>
    <row r="44" spans="1:20" s="382" customFormat="1" x14ac:dyDescent="0.2"/>
    <row r="45" spans="1:20" s="382" customFormat="1" x14ac:dyDescent="0.2"/>
    <row r="46" spans="1:20" s="382" customFormat="1" x14ac:dyDescent="0.2"/>
    <row r="47" spans="1:20" s="382" customFormat="1" x14ac:dyDescent="0.2"/>
    <row r="48" spans="1:20" s="382" customFormat="1" x14ac:dyDescent="0.2"/>
    <row r="49" s="382" customFormat="1" x14ac:dyDescent="0.2"/>
    <row r="50" s="382" customFormat="1" x14ac:dyDescent="0.2"/>
    <row r="51" s="382" customFormat="1" x14ac:dyDescent="0.2"/>
    <row r="52" s="382" customFormat="1" x14ac:dyDescent="0.2"/>
    <row r="53" s="382" customFormat="1" x14ac:dyDescent="0.2"/>
    <row r="54" s="382" customFormat="1" x14ac:dyDescent="0.2"/>
    <row r="55" s="382" customFormat="1" x14ac:dyDescent="0.2"/>
    <row r="56" s="382" customFormat="1" x14ac:dyDescent="0.2"/>
    <row r="57" s="382" customFormat="1" x14ac:dyDescent="0.2"/>
    <row r="58" s="382" customFormat="1" x14ac:dyDescent="0.2"/>
    <row r="59" s="382" customFormat="1" x14ac:dyDescent="0.2"/>
    <row r="60" s="382" customFormat="1" x14ac:dyDescent="0.2"/>
    <row r="61" s="382" customFormat="1" x14ac:dyDescent="0.2"/>
    <row r="62" s="382" customFormat="1" x14ac:dyDescent="0.2"/>
    <row r="63" s="382" customFormat="1" x14ac:dyDescent="0.2"/>
    <row r="64" s="382" customFormat="1" x14ac:dyDescent="0.2"/>
    <row r="65" s="382" customFormat="1" x14ac:dyDescent="0.2"/>
    <row r="66" s="382" customFormat="1" x14ac:dyDescent="0.2"/>
    <row r="67" s="382" customFormat="1" x14ac:dyDescent="0.2"/>
    <row r="68" s="382" customFormat="1" x14ac:dyDescent="0.2"/>
    <row r="69" s="382" customFormat="1" x14ac:dyDescent="0.2"/>
    <row r="70" s="382" customFormat="1" x14ac:dyDescent="0.2"/>
    <row r="71" s="382" customFormat="1" x14ac:dyDescent="0.2"/>
    <row r="72" s="382" customFormat="1" x14ac:dyDescent="0.2"/>
    <row r="73" s="382" customFormat="1" x14ac:dyDescent="0.2"/>
    <row r="74" s="382" customFormat="1" x14ac:dyDescent="0.2"/>
    <row r="75" s="382" customFormat="1" x14ac:dyDescent="0.2"/>
    <row r="76" s="382" customFormat="1" x14ac:dyDescent="0.2"/>
    <row r="77" s="382" customFormat="1" x14ac:dyDescent="0.2"/>
    <row r="78" s="382" customFormat="1" x14ac:dyDescent="0.2"/>
    <row r="79" s="382" customFormat="1" x14ac:dyDescent="0.2"/>
    <row r="80" s="382" customFormat="1" x14ac:dyDescent="0.2"/>
    <row r="81" s="382" customFormat="1" x14ac:dyDescent="0.2"/>
    <row r="82" s="382" customFormat="1" x14ac:dyDescent="0.2"/>
    <row r="83" s="382" customFormat="1" x14ac:dyDescent="0.2"/>
    <row r="84" s="382" customFormat="1" x14ac:dyDescent="0.2"/>
    <row r="85" s="382" customFormat="1" x14ac:dyDescent="0.2"/>
    <row r="86" s="382" customFormat="1" x14ac:dyDescent="0.2"/>
    <row r="87" s="382" customFormat="1" x14ac:dyDescent="0.2"/>
    <row r="88" s="382" customFormat="1" x14ac:dyDescent="0.2"/>
    <row r="89" s="382" customFormat="1" x14ac:dyDescent="0.2"/>
    <row r="90" s="382" customFormat="1" x14ac:dyDescent="0.2"/>
    <row r="91" s="382" customFormat="1" x14ac:dyDescent="0.2"/>
    <row r="92" s="382" customFormat="1" x14ac:dyDescent="0.2"/>
    <row r="93" s="382" customFormat="1" x14ac:dyDescent="0.2"/>
    <row r="94" s="382" customFormat="1" x14ac:dyDescent="0.2"/>
    <row r="95" s="382" customFormat="1" x14ac:dyDescent="0.2"/>
    <row r="96" s="382" customFormat="1" x14ac:dyDescent="0.2"/>
    <row r="97" s="382" customFormat="1" x14ac:dyDescent="0.2"/>
    <row r="98" s="382" customFormat="1" x14ac:dyDescent="0.2"/>
    <row r="99" s="382" customFormat="1" x14ac:dyDescent="0.2"/>
    <row r="100" s="382" customFormat="1" x14ac:dyDescent="0.2"/>
    <row r="101" s="382" customFormat="1" x14ac:dyDescent="0.2"/>
    <row r="102" s="382" customFormat="1" x14ac:dyDescent="0.2"/>
    <row r="103" s="382" customFormat="1" x14ac:dyDescent="0.2"/>
    <row r="104" s="382" customFormat="1" x14ac:dyDescent="0.2"/>
    <row r="105" s="382" customFormat="1" x14ac:dyDescent="0.2"/>
    <row r="106" s="382" customFormat="1" x14ac:dyDescent="0.2"/>
    <row r="107" s="382" customFormat="1" x14ac:dyDescent="0.2"/>
    <row r="108" s="382" customFormat="1" x14ac:dyDescent="0.2"/>
    <row r="109" s="382" customFormat="1" x14ac:dyDescent="0.2"/>
    <row r="110" s="382" customFormat="1" x14ac:dyDescent="0.2"/>
    <row r="111" s="382" customFormat="1" x14ac:dyDescent="0.2"/>
    <row r="112" s="382" customFormat="1" x14ac:dyDescent="0.2"/>
    <row r="113" s="382" customFormat="1" x14ac:dyDescent="0.2"/>
    <row r="114" s="382" customFormat="1" x14ac:dyDescent="0.2"/>
    <row r="115" s="382" customFormat="1" x14ac:dyDescent="0.2"/>
    <row r="116" s="382" customFormat="1" x14ac:dyDescent="0.2"/>
    <row r="117" s="382" customFormat="1" x14ac:dyDescent="0.2"/>
    <row r="118" s="382" customFormat="1" x14ac:dyDescent="0.2"/>
    <row r="119" s="382" customFormat="1" x14ac:dyDescent="0.2"/>
    <row r="120" s="382" customFormat="1" x14ac:dyDescent="0.2"/>
    <row r="121" s="382" customFormat="1" x14ac:dyDescent="0.2"/>
    <row r="122" s="382" customFormat="1" x14ac:dyDescent="0.2"/>
    <row r="123" s="382" customFormat="1" x14ac:dyDescent="0.2"/>
    <row r="124" s="382" customFormat="1" x14ac:dyDescent="0.2"/>
    <row r="125" s="382" customFormat="1" x14ac:dyDescent="0.2"/>
    <row r="126" s="382" customFormat="1" x14ac:dyDescent="0.2"/>
    <row r="127" s="382" customFormat="1" x14ac:dyDescent="0.2"/>
    <row r="128" s="382" customFormat="1" x14ac:dyDescent="0.2"/>
    <row r="129" s="382" customFormat="1" x14ac:dyDescent="0.2"/>
    <row r="130" s="382" customFormat="1" x14ac:dyDescent="0.2"/>
    <row r="131" s="382" customFormat="1" x14ac:dyDescent="0.2"/>
    <row r="132" s="382" customFormat="1" x14ac:dyDescent="0.2"/>
    <row r="133" s="382" customFormat="1" x14ac:dyDescent="0.2"/>
    <row r="134" s="382" customFormat="1" x14ac:dyDescent="0.2"/>
    <row r="135" s="382" customFormat="1" x14ac:dyDescent="0.2"/>
    <row r="136" s="382" customFormat="1" x14ac:dyDescent="0.2"/>
    <row r="137" s="382" customFormat="1" x14ac:dyDescent="0.2"/>
    <row r="138" s="382" customFormat="1" x14ac:dyDescent="0.2"/>
    <row r="139" s="382" customFormat="1" x14ac:dyDescent="0.2"/>
    <row r="140" s="382" customFormat="1" x14ac:dyDescent="0.2"/>
    <row r="141" s="382" customFormat="1" x14ac:dyDescent="0.2"/>
    <row r="142" s="382" customFormat="1" x14ac:dyDescent="0.2"/>
    <row r="143" s="382" customFormat="1" x14ac:dyDescent="0.2"/>
    <row r="144" s="382" customFormat="1" x14ac:dyDescent="0.2"/>
    <row r="145" s="382" customFormat="1" x14ac:dyDescent="0.2"/>
    <row r="146" s="382" customFormat="1" x14ac:dyDescent="0.2"/>
    <row r="147" s="382" customFormat="1" x14ac:dyDescent="0.2"/>
    <row r="148" s="382" customFormat="1" x14ac:dyDescent="0.2"/>
    <row r="149" s="382" customFormat="1" x14ac:dyDescent="0.2"/>
    <row r="150" s="382" customFormat="1" x14ac:dyDescent="0.2"/>
    <row r="151" s="382" customFormat="1" x14ac:dyDescent="0.2"/>
    <row r="152" s="382" customFormat="1" x14ac:dyDescent="0.2"/>
    <row r="153" s="382" customFormat="1" x14ac:dyDescent="0.2"/>
    <row r="154" s="382" customFormat="1" x14ac:dyDescent="0.2"/>
    <row r="155" s="382" customFormat="1" x14ac:dyDescent="0.2"/>
    <row r="156" s="382" customFormat="1" x14ac:dyDescent="0.2"/>
    <row r="157" s="382" customFormat="1" x14ac:dyDescent="0.2"/>
    <row r="158" s="382" customFormat="1" x14ac:dyDescent="0.2"/>
    <row r="159" s="382" customFormat="1" x14ac:dyDescent="0.2"/>
    <row r="160" s="382" customFormat="1" x14ac:dyDescent="0.2"/>
    <row r="161" s="382" customFormat="1" x14ac:dyDescent="0.2"/>
    <row r="162" s="382" customFormat="1" x14ac:dyDescent="0.2"/>
    <row r="163" s="382" customFormat="1" x14ac:dyDescent="0.2"/>
    <row r="164" s="382" customFormat="1" x14ac:dyDescent="0.2"/>
    <row r="165" s="382" customFormat="1" x14ac:dyDescent="0.2"/>
    <row r="166" s="382" customFormat="1" x14ac:dyDescent="0.2"/>
    <row r="167" s="382" customFormat="1" x14ac:dyDescent="0.2"/>
    <row r="168" s="382" customFormat="1" x14ac:dyDescent="0.2"/>
    <row r="169" s="382" customFormat="1" x14ac:dyDescent="0.2"/>
    <row r="170" s="382" customFormat="1" x14ac:dyDescent="0.2"/>
    <row r="171" s="382" customFormat="1" x14ac:dyDescent="0.2"/>
    <row r="172" s="382" customFormat="1" x14ac:dyDescent="0.2"/>
  </sheetData>
  <sheetProtection algorithmName="SHA-512" hashValue="OEzNC7CwF03M4MIF+OQmEb4eFntNOnuOz5SekR0xMtV0ixtNnkp0npnVwWrko8KS71/rT+dzvVIOunVuL/jZXA==" saltValue="tAKUC0BFjylbhvmSelaGxQ==" spinCount="100000" sheet="1" objects="1" scenarios="1" formatColumns="0" formatRows="0" insertColumns="0" deleteColumns="0" autoFilter="0"/>
  <protectedRanges>
    <protectedRange sqref="C12:T33" name="Rango1"/>
    <protectedRange sqref="C38:T38" name="Rango2"/>
  </protectedRanges>
  <mergeCells count="23">
    <mergeCell ref="I8:K8"/>
    <mergeCell ref="C6:E6"/>
    <mergeCell ref="C7:E7"/>
    <mergeCell ref="C8:E8"/>
    <mergeCell ref="C5:E5"/>
    <mergeCell ref="G7:H7"/>
    <mergeCell ref="G8:H8"/>
    <mergeCell ref="S2:T2"/>
    <mergeCell ref="S3:T3"/>
    <mergeCell ref="B2:R3"/>
    <mergeCell ref="A21:A25"/>
    <mergeCell ref="A26:A34"/>
    <mergeCell ref="B31:B32"/>
    <mergeCell ref="A2:A3"/>
    <mergeCell ref="A11:B11"/>
    <mergeCell ref="A13:A16"/>
    <mergeCell ref="A17:A20"/>
    <mergeCell ref="C9:E9"/>
    <mergeCell ref="G5:H5"/>
    <mergeCell ref="G6:H6"/>
    <mergeCell ref="I5:K5"/>
    <mergeCell ref="I6:K6"/>
    <mergeCell ref="I7:K7"/>
  </mergeCells>
  <conditionalFormatting sqref="E34:T34 E16:T16">
    <cfRule type="cellIs" dxfId="122" priority="23" stopIfTrue="1" operator="equal">
      <formula>"ALTO"</formula>
    </cfRule>
    <cfRule type="cellIs" dxfId="121" priority="24" stopIfTrue="1" operator="equal">
      <formula>"MEDIO"</formula>
    </cfRule>
    <cfRule type="cellIs" dxfId="120" priority="25" stopIfTrue="1" operator="equal">
      <formula>"BAJO"</formula>
    </cfRule>
  </conditionalFormatting>
  <conditionalFormatting sqref="C37:T38">
    <cfRule type="cellIs" dxfId="119" priority="17" stopIfTrue="1" operator="equal">
      <formula>"ALTO"</formula>
    </cfRule>
    <cfRule type="cellIs" dxfId="118" priority="18" stopIfTrue="1" operator="equal">
      <formula>"MEDIO"</formula>
    </cfRule>
    <cfRule type="cellIs" dxfId="117" priority="19" stopIfTrue="1" operator="equal">
      <formula>"BAJO"</formula>
    </cfRule>
  </conditionalFormatting>
  <conditionalFormatting sqref="C41">
    <cfRule type="cellIs" dxfId="116" priority="13" operator="equal">
      <formula>"CRÍTICO"</formula>
    </cfRule>
    <cfRule type="cellIs" dxfId="115" priority="14" operator="equal">
      <formula>"ALTO"</formula>
    </cfRule>
    <cfRule type="cellIs" dxfId="114" priority="15" operator="equal">
      <formula>"MEDIO"</formula>
    </cfRule>
    <cfRule type="cellIs" dxfId="113" priority="16" operator="equal">
      <formula>"BAJO"</formula>
    </cfRule>
  </conditionalFormatting>
  <conditionalFormatting sqref="C25:T25">
    <cfRule type="cellIs" dxfId="112" priority="10" stopIfTrue="1" operator="equal">
      <formula>"ALTO"</formula>
    </cfRule>
    <cfRule type="cellIs" dxfId="111" priority="11" stopIfTrue="1" operator="equal">
      <formula>"MEDIO"</formula>
    </cfRule>
    <cfRule type="cellIs" dxfId="110" priority="12" stopIfTrue="1" operator="equal">
      <formula>"BAJO"</formula>
    </cfRule>
  </conditionalFormatting>
  <conditionalFormatting sqref="C20:T20">
    <cfRule type="cellIs" dxfId="109" priority="7" stopIfTrue="1" operator="equal">
      <formula>"ALTO"</formula>
    </cfRule>
    <cfRule type="cellIs" dxfId="108" priority="8" stopIfTrue="1" operator="equal">
      <formula>"MEDIO"</formula>
    </cfRule>
    <cfRule type="cellIs" dxfId="107" priority="9" stopIfTrue="1" operator="equal">
      <formula>"BAJO"</formula>
    </cfRule>
  </conditionalFormatting>
  <conditionalFormatting sqref="C16:D16">
    <cfRule type="cellIs" dxfId="106" priority="4" stopIfTrue="1" operator="equal">
      <formula>"ALTO"</formula>
    </cfRule>
    <cfRule type="cellIs" dxfId="105" priority="5" stopIfTrue="1" operator="equal">
      <formula>"MEDIO"</formula>
    </cfRule>
    <cfRule type="cellIs" dxfId="104" priority="6" stopIfTrue="1" operator="equal">
      <formula>"BAJO"</formula>
    </cfRule>
  </conditionalFormatting>
  <conditionalFormatting sqref="C34:D34">
    <cfRule type="cellIs" dxfId="103" priority="1" stopIfTrue="1" operator="equal">
      <formula>"ALTO"</formula>
    </cfRule>
    <cfRule type="cellIs" dxfId="102" priority="2" stopIfTrue="1" operator="equal">
      <formula>"MEDIO"</formula>
    </cfRule>
    <cfRule type="cellIs" dxfId="101" priority="3" stopIfTrue="1" operator="equal">
      <formula>"BAJO"</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LISTAS!$D$4:$D$6</xm:f>
          </x14:formula1>
          <xm:sqref>C13:T15</xm:sqref>
        </x14:dataValidation>
        <x14:dataValidation type="list" allowBlank="1" showInputMessage="1" showErrorMessage="1">
          <x14:formula1>
            <xm:f>LISTAS!$B$4:$B$6</xm:f>
          </x14:formula1>
          <xm:sqref>C12:T12</xm:sqref>
        </x14:dataValidation>
        <x14:dataValidation type="list" allowBlank="1" showInputMessage="1" showErrorMessage="1">
          <x14:formula1>
            <xm:f>LISTAS!$F$4:$F$6</xm:f>
          </x14:formula1>
          <xm:sqref>C21:T24 C17:T19</xm:sqref>
        </x14:dataValidation>
        <x14:dataValidation type="list" allowBlank="1" showInputMessage="1" showErrorMessage="1">
          <x14:formula1>
            <xm:f>LISTAS!$H$4:$H$7</xm:f>
          </x14:formula1>
          <xm:sqref>C26:T30 C32:T33</xm:sqref>
        </x14:dataValidation>
        <x14:dataValidation type="list" allowBlank="1" showInputMessage="1" showErrorMessage="1">
          <x14:formula1>
            <xm:f>LISTAS!$H$10:$H$13</xm:f>
          </x14:formula1>
          <xm:sqref>C31:T31</xm:sqref>
        </x14:dataValidation>
        <x14:dataValidation type="list" allowBlank="1" showInputMessage="1" showErrorMessage="1">
          <x14:formula1>
            <xm:f>LISTAS!$Y$13:$Y$16</xm:f>
          </x14:formula1>
          <xm:sqref>I6</xm:sqref>
        </x14:dataValidation>
        <x14:dataValidation type="list" allowBlank="1" showInputMessage="1" showErrorMessage="1">
          <x14:formula1>
            <xm:f>LISTAS!$AF$140:$AF$238</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showGridLines="0" tabSelected="1" zoomScaleNormal="100" workbookViewId="0">
      <selection activeCell="B9" sqref="B9"/>
    </sheetView>
  </sheetViews>
  <sheetFormatPr baseColWidth="10" defaultColWidth="11.42578125" defaultRowHeight="14.25" x14ac:dyDescent="0.25"/>
  <cols>
    <col min="1" max="1" width="12.85546875" style="211" customWidth="1"/>
    <col min="2" max="2" width="56.7109375" style="211" customWidth="1"/>
    <col min="3" max="3" width="13.5703125" style="211" customWidth="1"/>
    <col min="4" max="4" width="12.140625" style="211" customWidth="1"/>
    <col min="5" max="5" width="16.5703125" style="211" customWidth="1"/>
    <col min="6" max="6" width="37.7109375" style="211" customWidth="1"/>
    <col min="7" max="7" width="32" style="211" customWidth="1"/>
    <col min="8" max="8" width="38.42578125" style="211" customWidth="1"/>
    <col min="9" max="9" width="21.28515625" style="211" customWidth="1"/>
    <col min="10" max="10" width="33.42578125" style="211" customWidth="1"/>
    <col min="11" max="11" width="21.85546875" style="211" customWidth="1"/>
    <col min="12" max="12" width="20.42578125" style="211" customWidth="1"/>
    <col min="13" max="16384" width="11.42578125" style="211"/>
  </cols>
  <sheetData>
    <row r="2" spans="1:17" ht="28.5" customHeight="1" x14ac:dyDescent="0.25">
      <c r="A2" s="336"/>
      <c r="B2" s="361" t="s">
        <v>513</v>
      </c>
      <c r="C2" s="362"/>
      <c r="D2" s="362"/>
      <c r="E2" s="362"/>
      <c r="F2" s="362"/>
      <c r="G2" s="362"/>
      <c r="H2" s="362"/>
      <c r="I2" s="362"/>
      <c r="J2" s="362"/>
      <c r="K2" s="363"/>
      <c r="L2" s="275" t="s">
        <v>376</v>
      </c>
    </row>
    <row r="3" spans="1:17" ht="27" customHeight="1" x14ac:dyDescent="0.25">
      <c r="A3" s="336"/>
      <c r="B3" s="364"/>
      <c r="C3" s="365"/>
      <c r="D3" s="365"/>
      <c r="E3" s="365"/>
      <c r="F3" s="365"/>
      <c r="G3" s="365"/>
      <c r="H3" s="365"/>
      <c r="I3" s="365"/>
      <c r="J3" s="365"/>
      <c r="K3" s="366"/>
      <c r="L3" s="275" t="s">
        <v>539</v>
      </c>
    </row>
    <row r="5" spans="1:17" ht="69" customHeight="1" x14ac:dyDescent="0.25">
      <c r="A5" s="33" t="s">
        <v>241</v>
      </c>
      <c r="B5" s="33" t="s">
        <v>242</v>
      </c>
      <c r="C5" s="33" t="s">
        <v>272</v>
      </c>
      <c r="D5" s="33" t="s">
        <v>300</v>
      </c>
      <c r="E5" s="33" t="s">
        <v>526</v>
      </c>
      <c r="F5" s="33" t="s">
        <v>524</v>
      </c>
      <c r="G5" s="250" t="s">
        <v>284</v>
      </c>
      <c r="H5" s="250" t="s">
        <v>452</v>
      </c>
      <c r="I5" s="250" t="s">
        <v>454</v>
      </c>
      <c r="J5" s="250" t="s">
        <v>453</v>
      </c>
      <c r="K5" s="250" t="s">
        <v>456</v>
      </c>
      <c r="L5" s="251" t="s">
        <v>444</v>
      </c>
    </row>
    <row r="6" spans="1:17" ht="35.25" customHeight="1" x14ac:dyDescent="0.25">
      <c r="A6" s="435">
        <v>1</v>
      </c>
      <c r="B6" s="436" t="s">
        <v>243</v>
      </c>
      <c r="C6" s="212" t="str">
        <f>'CALIFICACION DE COMPETENCIAS'!C41</f>
        <v>MEDIO</v>
      </c>
      <c r="D6" s="212">
        <f>_xlfn.IFNA('CALIFICACION DE COMPETENCIAS'!B41,"")</f>
        <v>2.0777777777777779</v>
      </c>
      <c r="E6" s="243" t="str">
        <f>'CALIFICACION DE COMPETENCIAS'!C41</f>
        <v>MEDIO</v>
      </c>
      <c r="F6" s="248" t="s">
        <v>530</v>
      </c>
      <c r="G6" s="214" t="str">
        <f>_xlfn.IFNA(VLOOKUP(E6,Tabla_Califica_RIESGO_GESTION13[[#All],[CALIFICACION]:[Acciones  de Gestión]],2,FALSE),"")</f>
        <v>Sí requiere acción</v>
      </c>
      <c r="H6" s="215" t="s">
        <v>446</v>
      </c>
      <c r="I6" s="216">
        <v>44602</v>
      </c>
      <c r="J6" s="215" t="s">
        <v>274</v>
      </c>
      <c r="K6" s="216">
        <v>44602</v>
      </c>
      <c r="L6" s="213" t="s">
        <v>217</v>
      </c>
    </row>
    <row r="7" spans="1:17" ht="41.25" customHeight="1" x14ac:dyDescent="0.25">
      <c r="A7" s="435">
        <v>2</v>
      </c>
      <c r="B7" s="436" t="s">
        <v>282</v>
      </c>
      <c r="C7" s="217" t="s">
        <v>278</v>
      </c>
      <c r="D7" s="218">
        <f>_xlfn.IFNA(VLOOKUP(C7,LISTAS!Q3:S6,2,FALSE),"")</f>
        <v>1</v>
      </c>
      <c r="E7" s="244" t="str">
        <f>_xlfn.IFNA(VLOOKUP(C7,LISTAS!Q3:S6,3,FALSE),"")</f>
        <v>BAJO</v>
      </c>
      <c r="F7" s="247" t="s">
        <v>285</v>
      </c>
      <c r="G7" s="214" t="str">
        <f>_xlfn.IFNA(VLOOKUP(E7,Tabla_Califica_RIESGO_GESTION13[[#All],[CALIFICACION]:[Acciones  de Gestión]],2,FALSE),"")</f>
        <v>Decisión según debilidad (manteniendo procesos de actualización)</v>
      </c>
      <c r="H7" s="215" t="s">
        <v>447</v>
      </c>
      <c r="I7" s="216">
        <v>44600</v>
      </c>
      <c r="J7" s="215" t="s">
        <v>286</v>
      </c>
      <c r="K7" s="216">
        <v>44600</v>
      </c>
      <c r="L7" s="213" t="s">
        <v>151</v>
      </c>
    </row>
    <row r="8" spans="1:17" ht="54.75" customHeight="1" x14ac:dyDescent="0.25">
      <c r="A8" s="435">
        <v>3</v>
      </c>
      <c r="B8" s="437" t="s">
        <v>562</v>
      </c>
      <c r="C8" s="217" t="s">
        <v>299</v>
      </c>
      <c r="D8" s="218">
        <f>_xlfn.IFNA(VLOOKUP(C8,LISTAS!Q10:S13,2,FALSE),"")</f>
        <v>2</v>
      </c>
      <c r="E8" s="244" t="str">
        <f>_xlfn.IFNA(VLOOKUP(C8,LISTAS!Q10:S13,3,FALSE),"")</f>
        <v>MEDIO</v>
      </c>
      <c r="F8" s="247" t="s">
        <v>295</v>
      </c>
      <c r="G8" s="214" t="str">
        <f>_xlfn.IFNA(VLOOKUP(E8,Tabla_Califica_RIESGO_GESTION13[[#All],[CALIFICACION]:[Acciones  de Gestión]],2,FALSE),"")</f>
        <v>Sí requiere acción</v>
      </c>
      <c r="H8" s="215" t="s">
        <v>448</v>
      </c>
      <c r="I8" s="216">
        <v>44603</v>
      </c>
      <c r="J8" s="215" t="s">
        <v>287</v>
      </c>
      <c r="K8" s="216">
        <v>44603</v>
      </c>
      <c r="L8" s="213" t="s">
        <v>217</v>
      </c>
    </row>
    <row r="9" spans="1:17" ht="51" customHeight="1" x14ac:dyDescent="0.25">
      <c r="A9" s="435">
        <v>4</v>
      </c>
      <c r="B9" s="437" t="s">
        <v>280</v>
      </c>
      <c r="C9" s="217" t="s">
        <v>269</v>
      </c>
      <c r="D9" s="218">
        <f>_xlfn.IFNA(VLOOKUP(C9,LISTAS!$T$3:$V$5,2,FALSE),"")</f>
        <v>2</v>
      </c>
      <c r="E9" s="244" t="str">
        <f>_xlfn.IFNA(VLOOKUP(C9,LISTAS!$T$3:$V$5,3,FALSE),"")</f>
        <v>MEDIO</v>
      </c>
      <c r="F9" s="247" t="s">
        <v>288</v>
      </c>
      <c r="G9" s="214" t="str">
        <f>_xlfn.IFNA(VLOOKUP(E9,Tabla_Califica_RIESGO_GESTION13[[#All],[CALIFICACION]:[Acciones  de Gestión]],2,FALSE),"")</f>
        <v>Sí requiere acción</v>
      </c>
      <c r="H9" s="215" t="s">
        <v>449</v>
      </c>
      <c r="I9" s="216">
        <v>44602</v>
      </c>
      <c r="J9" s="215" t="s">
        <v>289</v>
      </c>
      <c r="K9" s="216">
        <v>44602</v>
      </c>
      <c r="L9" s="213" t="s">
        <v>218</v>
      </c>
    </row>
    <row r="10" spans="1:17" ht="45" customHeight="1" x14ac:dyDescent="0.25">
      <c r="A10" s="435">
        <v>5</v>
      </c>
      <c r="B10" s="436" t="s">
        <v>281</v>
      </c>
      <c r="C10" s="217" t="s">
        <v>268</v>
      </c>
      <c r="D10" s="218">
        <f>_xlfn.IFNA(VLOOKUP(C10,LISTAS!$T$3:$V$5,2,FALSE),"")</f>
        <v>3</v>
      </c>
      <c r="E10" s="244" t="str">
        <f>_xlfn.IFNA(VLOOKUP(C10,LISTAS!$T$3:$V$5,3,FALSE),"")</f>
        <v>ALTO</v>
      </c>
      <c r="F10" s="247" t="s">
        <v>290</v>
      </c>
      <c r="G10" s="214" t="str">
        <f>_xlfn.IFNA(VLOOKUP(E10,Tabla_Califica_RIESGO_GESTION13[[#All],[CALIFICACION]:[Acciones  de Gestión]],2,FALSE),"")</f>
        <v>Requiere acción Inmediata</v>
      </c>
      <c r="H10" s="215" t="s">
        <v>450</v>
      </c>
      <c r="I10" s="216">
        <v>44602</v>
      </c>
      <c r="J10" s="215" t="s">
        <v>294</v>
      </c>
      <c r="K10" s="216">
        <v>44602</v>
      </c>
      <c r="L10" s="213" t="s">
        <v>216</v>
      </c>
    </row>
    <row r="11" spans="1:17" ht="94.5" customHeight="1" x14ac:dyDescent="0.25">
      <c r="A11" s="435">
        <v>6</v>
      </c>
      <c r="B11" s="437" t="s">
        <v>561</v>
      </c>
      <c r="C11" s="217" t="s">
        <v>268</v>
      </c>
      <c r="D11" s="218">
        <f>_xlfn.IFNA(VLOOKUP(C11,LISTAS!$T$3:$V$5,2,FALSE),"")</f>
        <v>3</v>
      </c>
      <c r="E11" s="244" t="str">
        <f>_xlfn.IFNA(VLOOKUP(C11,LISTAS!$T$3:$V$5,3,FALSE),"")</f>
        <v>ALTO</v>
      </c>
      <c r="F11" s="247" t="s">
        <v>291</v>
      </c>
      <c r="G11" s="214" t="str">
        <f>_xlfn.IFNA(VLOOKUP(E11,Tabla_Califica_RIESGO_GESTION13[[#All],[CALIFICACION]:[Acciones  de Gestión]],2,FALSE),"")</f>
        <v>Requiere acción Inmediata</v>
      </c>
      <c r="H11" s="215" t="s">
        <v>451</v>
      </c>
      <c r="I11" s="216">
        <v>44601</v>
      </c>
      <c r="J11" s="215" t="s">
        <v>292</v>
      </c>
      <c r="K11" s="216">
        <v>44601</v>
      </c>
      <c r="L11" s="213" t="s">
        <v>216</v>
      </c>
    </row>
    <row r="12" spans="1:17" ht="55.5" customHeight="1" x14ac:dyDescent="0.25">
      <c r="A12" s="435">
        <v>7</v>
      </c>
      <c r="B12" s="437" t="s">
        <v>283</v>
      </c>
      <c r="C12" s="217" t="s">
        <v>270</v>
      </c>
      <c r="D12" s="218">
        <f>_xlfn.IFNA(VLOOKUP(C12,LISTAS!$Q$16:$S$17,2,FALSE),"")</f>
        <v>1</v>
      </c>
      <c r="E12" s="244" t="str">
        <f>_xlfn.IFNA(VLOOKUP(C12,LISTAS!$Q$16:$S$17,3,FALSE),"")</f>
        <v>BAJO</v>
      </c>
      <c r="F12" s="247" t="s">
        <v>293</v>
      </c>
      <c r="G12" s="214" t="str">
        <f>_xlfn.IFNA(VLOOKUP(E12,Tabla_Califica_RIESGO_GESTION13[[#All],[CALIFICACION]:[Acciones  de Gestión]],2,FALSE),"")</f>
        <v>Decisión según debilidad (manteniendo procesos de actualización)</v>
      </c>
      <c r="H12" s="215" t="s">
        <v>528</v>
      </c>
      <c r="I12" s="216">
        <v>44603</v>
      </c>
      <c r="J12" s="215" t="s">
        <v>529</v>
      </c>
      <c r="K12" s="216">
        <v>44603</v>
      </c>
      <c r="L12" s="213" t="s">
        <v>216</v>
      </c>
    </row>
    <row r="13" spans="1:17" ht="25.5" x14ac:dyDescent="0.25">
      <c r="C13" s="33" t="s">
        <v>272</v>
      </c>
      <c r="D13" s="33" t="s">
        <v>300</v>
      </c>
      <c r="E13" s="33" t="s">
        <v>526</v>
      </c>
    </row>
    <row r="14" spans="1:17" ht="15.75" x14ac:dyDescent="0.25">
      <c r="B14" s="219" t="s">
        <v>266</v>
      </c>
      <c r="C14" s="242">
        <f>AVERAGE(D6:D12)</f>
        <v>2.0111111111111111</v>
      </c>
      <c r="D14" s="242">
        <f>AVERAGE(D6:D12)</f>
        <v>2.0111111111111111</v>
      </c>
      <c r="E14" s="243" t="str">
        <f>IFERROR(VLOOKUP(C14,LISTAS!$L$3:$N$6,3,TRUE),"")</f>
        <v>MEDIO</v>
      </c>
      <c r="N14" s="220"/>
      <c r="O14" s="221"/>
      <c r="P14" s="220"/>
      <c r="Q14" s="221"/>
    </row>
    <row r="15" spans="1:17" ht="15.75" x14ac:dyDescent="0.25">
      <c r="B15" s="249" t="s">
        <v>273</v>
      </c>
      <c r="C15" s="242">
        <f>IFERROR((
_xlfn.IFNA(VLOOKUP(L6,LISTAS!$S$10:$T$13,2,FALSE),"")+
_xlfn.IFNA(VLOOKUP(L7,LISTAS!$S$10:$T$13,2,FALSE),"")+
_xlfn.IFNA(VLOOKUP(L8,LISTAS!$S$10:$T$13,2,FALSE),"")+
_xlfn.IFNA(VLOOKUP(L9,LISTAS!$S$10:$T$13,2,FALSE),"")+
_xlfn.IFNA(VLOOKUP(L10,LISTAS!$S$10:$T$13,2,FALSE),"")+
_xlfn.IFNA(VLOOKUP(L11,LISTAS!$S$10:$T$13,2,FALSE),"")+
_xlfn.IFNA(VLOOKUP(L12,LISTAS!$S$10:$T$13,2,FALSE),""))/7,"")</f>
        <v>1.4285714285714286</v>
      </c>
      <c r="D15" s="242"/>
      <c r="E15" s="243" t="str">
        <f>IFERROR(VLOOKUP(C15,LISTAS!$L$3:$N$6,3,TRUE),"")</f>
        <v>BAJO</v>
      </c>
      <c r="M15" s="222"/>
      <c r="N15" s="223"/>
      <c r="P15" s="223"/>
    </row>
    <row r="16" spans="1:17" ht="25.5" customHeight="1" x14ac:dyDescent="0.25">
      <c r="B16" s="360" t="s">
        <v>307</v>
      </c>
      <c r="C16" s="360"/>
      <c r="D16" s="360"/>
      <c r="E16" s="360"/>
      <c r="M16" s="222"/>
      <c r="N16" s="223"/>
      <c r="P16" s="223"/>
    </row>
    <row r="17" spans="2:16" ht="89.25" customHeight="1" x14ac:dyDescent="0.25">
      <c r="B17" s="357" t="str">
        <f>VLOOKUP(C14,LISTAS!L3:P5,5,TRUE)</f>
        <v xml:space="preserve">LIMITAR EL ALCANCE Y MUESTRA </v>
      </c>
      <c r="C17" s="358"/>
      <c r="D17" s="358"/>
      <c r="E17" s="359"/>
      <c r="F17" s="236" t="s">
        <v>527</v>
      </c>
      <c r="M17" s="222"/>
      <c r="N17" s="223"/>
      <c r="P17" s="223"/>
    </row>
    <row r="18" spans="2:16" x14ac:dyDescent="0.25">
      <c r="M18" s="222"/>
      <c r="N18" s="223"/>
      <c r="P18" s="223"/>
    </row>
  </sheetData>
  <sheetProtection algorithmName="SHA-512" hashValue="dpnzYvUMjmj8TnrQTbmALh3ie6BOB9iqKYa2VHoqX8Fj1K6fdPy65LtuqEmJJFBNS6esMpabJD0FXk2adhiiTQ==" saltValue="ITlrGO2idFnfq/zGRDg1MA==" spinCount="100000" sheet="1" objects="1" scenarios="1" formatColumns="0" formatRows="0" autoFilter="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C6:G6 F17 F7:F8 C7:D12 E9:F12 G7:G12 L6:L12">
    <cfRule type="cellIs" dxfId="100" priority="26" operator="equal">
      <formula>"ALTO"</formula>
    </cfRule>
    <cfRule type="cellIs" dxfId="99" priority="27" operator="equal">
      <formula>"MEDIO"</formula>
    </cfRule>
    <cfRule type="cellIs" dxfId="98" priority="28" operator="equal">
      <formula>"BAJO"</formula>
    </cfRule>
  </conditionalFormatting>
  <conditionalFormatting sqref="E6:G6 F17 F7:F8 E9:F12 G7:G12">
    <cfRule type="cellIs" dxfId="97" priority="25" operator="equal">
      <formula>1</formula>
    </cfRule>
  </conditionalFormatting>
  <conditionalFormatting sqref="B17">
    <cfRule type="cellIs" dxfId="96" priority="22" operator="equal">
      <formula>"AUDITORÍA SIN LIMITACIONES"</formula>
    </cfRule>
    <cfRule type="cellIs" dxfId="95" priority="23" operator="equal">
      <formula>"SE DEBE LIMITAR EL ALCANCE DE LA AUDITORÍA"</formula>
    </cfRule>
    <cfRule type="cellIs" dxfId="94" priority="24" operator="equal">
      <formula>"NO SE PUEDE INCIAR LA EJECUCIÓN DE LA AUDITORÍA"</formula>
    </cfRule>
  </conditionalFormatting>
  <conditionalFormatting sqref="E6:E12">
    <cfRule type="cellIs" dxfId="93" priority="18" operator="equal">
      <formula>"CRÍTICO"</formula>
    </cfRule>
    <cfRule type="cellIs" dxfId="92" priority="19" operator="equal">
      <formula>"ALTO"</formula>
    </cfRule>
    <cfRule type="cellIs" dxfId="91" priority="20" operator="equal">
      <formula>"MEDIO"</formula>
    </cfRule>
    <cfRule type="cellIs" dxfId="90" priority="21" operator="equal">
      <formula>"BAJO"</formula>
    </cfRule>
  </conditionalFormatting>
  <conditionalFormatting sqref="E8">
    <cfRule type="cellIs" dxfId="89" priority="14" operator="equal">
      <formula>"CRÍTICO"</formula>
    </cfRule>
    <cfRule type="cellIs" dxfId="88" priority="15" operator="equal">
      <formula>"ALTO"</formula>
    </cfRule>
    <cfRule type="cellIs" dxfId="87" priority="16" operator="equal">
      <formula>"MEDIO"</formula>
    </cfRule>
    <cfRule type="cellIs" dxfId="86" priority="17" operator="equal">
      <formula>"BAJO"</formula>
    </cfRule>
  </conditionalFormatting>
  <conditionalFormatting sqref="E14:E15">
    <cfRule type="cellIs" dxfId="85" priority="11" operator="equal">
      <formula>"ALTO"</formula>
    </cfRule>
    <cfRule type="cellIs" dxfId="84" priority="12" operator="equal">
      <formula>"MEDIO"</formula>
    </cfRule>
    <cfRule type="cellIs" dxfId="83" priority="13" operator="equal">
      <formula>"BAJO"</formula>
    </cfRule>
  </conditionalFormatting>
  <conditionalFormatting sqref="E14:E15">
    <cfRule type="cellIs" dxfId="82" priority="10" operator="equal">
      <formula>1</formula>
    </cfRule>
  </conditionalFormatting>
  <conditionalFormatting sqref="E14:E15">
    <cfRule type="cellIs" dxfId="81" priority="6" operator="equal">
      <formula>"CRÍTICO"</formula>
    </cfRule>
    <cfRule type="cellIs" dxfId="80" priority="7" operator="equal">
      <formula>"ALTO"</formula>
    </cfRule>
    <cfRule type="cellIs" dxfId="79" priority="8" operator="equal">
      <formula>"MEDIO"</formula>
    </cfRule>
    <cfRule type="cellIs" dxfId="78" priority="9" operator="equal">
      <formula>"BAJO"</formula>
    </cfRule>
  </conditionalFormatting>
  <conditionalFormatting sqref="L6:L12">
    <cfRule type="cellIs" dxfId="77" priority="5" operator="equal">
      <formula>1</formula>
    </cfRule>
  </conditionalFormatting>
  <conditionalFormatting sqref="L6:L12">
    <cfRule type="cellIs" dxfId="76" priority="1" operator="equal">
      <formula>"CRÍTICO"</formula>
    </cfRule>
    <cfRule type="cellIs" dxfId="75" priority="2" operator="equal">
      <formula>"ALTO"</formula>
    </cfRule>
    <cfRule type="cellIs" dxfId="74" priority="3" operator="equal">
      <formula>"MEDIO"</formula>
    </cfRule>
    <cfRule type="cellIs" dxfId="73" priority="4" operator="equal">
      <formula>"BAJO"</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LISTAS!$N$3:$N$6</xm:f>
          </x14:formula1>
          <xm:sqref>L6:L12</xm:sqref>
        </x14:dataValidation>
        <x14:dataValidation type="list" allowBlank="1" showInputMessage="1" showErrorMessage="1">
          <x14:formula1>
            <xm:f>LISTAS!$Q$3:$Q$6</xm:f>
          </x14:formula1>
          <xm:sqref>C7</xm:sqref>
        </x14:dataValidation>
        <x14:dataValidation type="list" allowBlank="1" showInputMessage="1" showErrorMessage="1">
          <x14:formula1>
            <xm:f>LISTAS!$T$3:$T$5</xm:f>
          </x14:formula1>
          <xm:sqref>C9:C11</xm:sqref>
        </x14:dataValidation>
        <x14:dataValidation type="list" allowBlank="1" showInputMessage="1" showErrorMessage="1">
          <x14:formula1>
            <xm:f>LISTAS!$Q$10:$Q$12</xm:f>
          </x14:formula1>
          <xm:sqref>C8</xm:sqref>
        </x14:dataValidation>
        <x14:dataValidation type="list" allowBlank="1" showInputMessage="1" showErrorMessage="1">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8"/>
  <sheetViews>
    <sheetView topLeftCell="AB191" workbookViewId="0">
      <selection activeCell="N6" sqref="N6"/>
    </sheetView>
  </sheetViews>
  <sheetFormatPr baseColWidth="10" defaultRowHeight="15" x14ac:dyDescent="0.25"/>
  <cols>
    <col min="1" max="1" width="29.5703125" customWidth="1"/>
    <col min="2" max="2" width="21" customWidth="1"/>
    <col min="3" max="3" width="17.42578125" customWidth="1"/>
    <col min="4" max="4" width="14.5703125" customWidth="1"/>
    <col min="5" max="5" width="17.85546875" customWidth="1"/>
    <col min="6" max="6" width="28.5703125" customWidth="1"/>
    <col min="7" max="8" width="15.5703125" customWidth="1"/>
    <col min="9" max="9" width="20.85546875" customWidth="1"/>
    <col min="10" max="10" width="31.28515625" customWidth="1"/>
    <col min="11" max="11" width="16.42578125" customWidth="1"/>
    <col min="12" max="12" width="25.140625" customWidth="1"/>
    <col min="13" max="13" width="15.5703125" customWidth="1"/>
    <col min="14" max="14" width="16.7109375" customWidth="1"/>
    <col min="15" max="15" width="27.7109375" customWidth="1"/>
    <col min="16" max="16" width="46" customWidth="1"/>
    <col min="17" max="17" width="15.5703125" customWidth="1"/>
    <col min="18" max="18" width="21.140625" customWidth="1"/>
    <col min="19" max="19" width="15.5703125" customWidth="1"/>
    <col min="20" max="20" width="16.140625" customWidth="1"/>
    <col min="21" max="21" width="15.5703125" customWidth="1"/>
    <col min="22" max="22" width="18" customWidth="1"/>
    <col min="23" max="23" width="20.140625" customWidth="1"/>
    <col min="24" max="24" width="28.85546875" customWidth="1"/>
    <col min="25" max="25" width="37.140625" customWidth="1"/>
    <col min="26" max="26" width="41.7109375" customWidth="1"/>
    <col min="27" max="27" width="48.85546875" bestFit="1" customWidth="1"/>
    <col min="28" max="28" width="45.42578125" customWidth="1"/>
    <col min="29" max="29" width="59.28515625" customWidth="1"/>
    <col min="30" max="30" width="59.140625" customWidth="1"/>
  </cols>
  <sheetData>
    <row r="1" spans="1:36" ht="15" customHeight="1" x14ac:dyDescent="0.25">
      <c r="B1" s="374" t="s">
        <v>308</v>
      </c>
      <c r="C1" s="375"/>
      <c r="D1" s="375"/>
      <c r="E1" s="375"/>
      <c r="F1" s="375"/>
      <c r="G1" s="375"/>
      <c r="H1" s="375"/>
      <c r="I1" s="375"/>
      <c r="J1" s="375"/>
      <c r="K1" s="375"/>
      <c r="L1" s="375"/>
      <c r="M1" s="375"/>
      <c r="N1" s="375"/>
      <c r="O1" s="375"/>
      <c r="P1" s="376"/>
      <c r="Q1" s="379" t="s">
        <v>366</v>
      </c>
      <c r="R1" s="380"/>
      <c r="S1" s="380"/>
      <c r="T1" s="380"/>
      <c r="U1" s="380"/>
      <c r="V1" s="380"/>
      <c r="X1" s="373" t="s">
        <v>365</v>
      </c>
      <c r="Y1" s="373"/>
      <c r="Z1" s="373"/>
      <c r="AA1" s="373"/>
      <c r="AB1" s="373"/>
      <c r="AC1" s="373"/>
      <c r="AD1" s="373"/>
    </row>
    <row r="2" spans="1:36" ht="87" customHeight="1" x14ac:dyDescent="0.25">
      <c r="A2" s="69"/>
      <c r="B2" s="369" t="s">
        <v>362</v>
      </c>
      <c r="C2" s="370"/>
      <c r="D2" s="370" t="s">
        <v>220</v>
      </c>
      <c r="E2" s="370"/>
      <c r="F2" s="368" t="s">
        <v>46</v>
      </c>
      <c r="G2" s="369"/>
      <c r="H2" s="368" t="s">
        <v>147</v>
      </c>
      <c r="I2" s="369"/>
      <c r="J2" s="371" t="s">
        <v>221</v>
      </c>
      <c r="K2" s="372"/>
      <c r="L2" s="101" t="s">
        <v>214</v>
      </c>
      <c r="M2" s="101" t="s">
        <v>215</v>
      </c>
      <c r="N2" s="101" t="s">
        <v>297</v>
      </c>
      <c r="O2" s="100" t="s">
        <v>306</v>
      </c>
      <c r="P2" s="102" t="s">
        <v>307</v>
      </c>
      <c r="Q2" s="381" t="s">
        <v>275</v>
      </c>
      <c r="R2" s="381"/>
      <c r="S2" s="381"/>
      <c r="T2" s="377" t="s">
        <v>363</v>
      </c>
      <c r="U2" s="377"/>
      <c r="V2" s="378"/>
      <c r="W2" s="79"/>
      <c r="X2" s="72" t="s">
        <v>142</v>
      </c>
      <c r="Y2" s="73" t="s">
        <v>341</v>
      </c>
      <c r="Z2" s="66" t="s">
        <v>154</v>
      </c>
      <c r="AA2" s="66" t="s">
        <v>155</v>
      </c>
      <c r="AB2" s="19" t="s">
        <v>172</v>
      </c>
      <c r="AC2" s="19" t="s">
        <v>173</v>
      </c>
      <c r="AD2" s="76" t="s">
        <v>313</v>
      </c>
    </row>
    <row r="3" spans="1:36" ht="68.25" customHeight="1" x14ac:dyDescent="0.25">
      <c r="A3" s="70"/>
      <c r="B3" s="88" t="s">
        <v>206</v>
      </c>
      <c r="C3" s="21" t="s">
        <v>127</v>
      </c>
      <c r="D3" s="88" t="s">
        <v>220</v>
      </c>
      <c r="E3" s="21" t="s">
        <v>127</v>
      </c>
      <c r="F3" s="88" t="s">
        <v>208</v>
      </c>
      <c r="G3" s="21" t="s">
        <v>127</v>
      </c>
      <c r="H3" s="88" t="s">
        <v>209</v>
      </c>
      <c r="I3" s="21" t="s">
        <v>127</v>
      </c>
      <c r="J3" s="99">
        <v>1</v>
      </c>
      <c r="K3" s="99" t="s">
        <v>216</v>
      </c>
      <c r="L3" s="89">
        <v>1</v>
      </c>
      <c r="M3" s="89">
        <v>1.49</v>
      </c>
      <c r="N3" s="90" t="s">
        <v>216</v>
      </c>
      <c r="O3" s="103" t="s">
        <v>374</v>
      </c>
      <c r="P3" s="70" t="s">
        <v>517</v>
      </c>
      <c r="Q3" s="80" t="s">
        <v>276</v>
      </c>
      <c r="R3" s="81" t="s">
        <v>301</v>
      </c>
      <c r="S3" s="81" t="s">
        <v>301</v>
      </c>
      <c r="T3" s="83" t="s">
        <v>267</v>
      </c>
      <c r="U3" s="84">
        <v>1</v>
      </c>
      <c r="V3" s="84" t="s">
        <v>216</v>
      </c>
      <c r="W3" s="21"/>
      <c r="X3" s="71" t="s">
        <v>129</v>
      </c>
      <c r="Y3" s="18" t="s">
        <v>342</v>
      </c>
      <c r="Z3" s="67" t="s">
        <v>157</v>
      </c>
      <c r="AA3" s="67" t="s">
        <v>156</v>
      </c>
      <c r="AB3" t="s">
        <v>158</v>
      </c>
      <c r="AC3" t="s">
        <v>174</v>
      </c>
      <c r="AD3" s="208" t="s">
        <v>377</v>
      </c>
      <c r="AH3" t="s">
        <v>43</v>
      </c>
      <c r="AI3" t="s">
        <v>43</v>
      </c>
      <c r="AJ3" t="s">
        <v>43</v>
      </c>
    </row>
    <row r="4" spans="1:36" ht="35.25" customHeight="1" x14ac:dyDescent="0.25">
      <c r="A4" s="70"/>
      <c r="B4" s="91" t="s">
        <v>350</v>
      </c>
      <c r="C4" s="20">
        <v>3</v>
      </c>
      <c r="D4" s="91" t="s">
        <v>353</v>
      </c>
      <c r="E4" s="20">
        <v>3</v>
      </c>
      <c r="F4" s="92" t="s">
        <v>144</v>
      </c>
      <c r="G4" s="20">
        <v>3</v>
      </c>
      <c r="H4" s="93" t="s">
        <v>148</v>
      </c>
      <c r="I4" s="20">
        <v>3</v>
      </c>
      <c r="J4" s="99">
        <v>1.6659999999999999</v>
      </c>
      <c r="K4" s="99" t="s">
        <v>217</v>
      </c>
      <c r="L4" s="89">
        <v>1.5</v>
      </c>
      <c r="M4" s="89">
        <v>2.2400000000000002</v>
      </c>
      <c r="N4" s="90" t="s">
        <v>217</v>
      </c>
      <c r="O4" s="103" t="s">
        <v>372</v>
      </c>
      <c r="P4" s="70" t="s">
        <v>518</v>
      </c>
      <c r="Q4" s="80" t="s">
        <v>278</v>
      </c>
      <c r="R4" s="82">
        <v>1</v>
      </c>
      <c r="S4" s="82" t="s">
        <v>216</v>
      </c>
      <c r="T4" s="83" t="s">
        <v>269</v>
      </c>
      <c r="U4" s="84">
        <v>2</v>
      </c>
      <c r="V4" s="84" t="s">
        <v>217</v>
      </c>
      <c r="W4" s="20"/>
      <c r="X4" s="71" t="s">
        <v>130</v>
      </c>
      <c r="Y4" s="18" t="s">
        <v>343</v>
      </c>
      <c r="Z4" s="67" t="s">
        <v>514</v>
      </c>
      <c r="AA4" s="67" t="s">
        <v>356</v>
      </c>
      <c r="AB4" t="s">
        <v>159</v>
      </c>
      <c r="AC4" t="s">
        <v>175</v>
      </c>
      <c r="AD4" s="208" t="s">
        <v>378</v>
      </c>
    </row>
    <row r="5" spans="1:36" ht="30" x14ac:dyDescent="0.25">
      <c r="A5" s="70"/>
      <c r="B5" s="94" t="s">
        <v>349</v>
      </c>
      <c r="C5" s="22">
        <v>1</v>
      </c>
      <c r="D5" s="91" t="s">
        <v>40</v>
      </c>
      <c r="E5" s="20">
        <v>2</v>
      </c>
      <c r="F5" s="92" t="s">
        <v>145</v>
      </c>
      <c r="G5" s="20">
        <v>2</v>
      </c>
      <c r="H5" s="93" t="s">
        <v>149</v>
      </c>
      <c r="I5" s="20">
        <v>2</v>
      </c>
      <c r="J5" s="99">
        <v>2.3330000000000002</v>
      </c>
      <c r="K5" s="99" t="s">
        <v>218</v>
      </c>
      <c r="L5" s="89">
        <v>2.25</v>
      </c>
      <c r="M5" s="89">
        <v>3</v>
      </c>
      <c r="N5" s="90" t="s">
        <v>218</v>
      </c>
      <c r="O5" s="103" t="s">
        <v>373</v>
      </c>
      <c r="P5" s="70" t="s">
        <v>519</v>
      </c>
      <c r="Q5" s="80" t="s">
        <v>279</v>
      </c>
      <c r="R5" s="82">
        <v>2.5</v>
      </c>
      <c r="S5" s="82" t="s">
        <v>217</v>
      </c>
      <c r="T5" s="83" t="s">
        <v>268</v>
      </c>
      <c r="U5" s="84">
        <v>3</v>
      </c>
      <c r="V5" s="84" t="s">
        <v>218</v>
      </c>
      <c r="W5" s="20"/>
      <c r="X5" s="71" t="s">
        <v>131</v>
      </c>
      <c r="Y5" s="18" t="s">
        <v>348</v>
      </c>
      <c r="AA5" s="67" t="s">
        <v>357</v>
      </c>
      <c r="AB5" t="s">
        <v>160</v>
      </c>
      <c r="AC5" t="s">
        <v>176</v>
      </c>
      <c r="AD5" s="208" t="s">
        <v>379</v>
      </c>
    </row>
    <row r="6" spans="1:36" ht="57.75" customHeight="1" x14ac:dyDescent="0.25">
      <c r="A6" s="70"/>
      <c r="B6" s="94" t="s">
        <v>351</v>
      </c>
      <c r="C6" s="95" t="s">
        <v>126</v>
      </c>
      <c r="D6" s="94" t="s">
        <v>128</v>
      </c>
      <c r="E6" s="22">
        <v>1</v>
      </c>
      <c r="F6" s="96" t="s">
        <v>146</v>
      </c>
      <c r="G6" s="22">
        <v>1</v>
      </c>
      <c r="H6" s="93" t="s">
        <v>42</v>
      </c>
      <c r="I6" s="20">
        <v>1</v>
      </c>
      <c r="J6" s="96"/>
      <c r="K6" s="22"/>
      <c r="L6" s="97">
        <v>0</v>
      </c>
      <c r="M6" s="97">
        <v>0</v>
      </c>
      <c r="N6" s="98" t="s">
        <v>151</v>
      </c>
      <c r="O6" s="106"/>
      <c r="P6" s="70"/>
      <c r="Q6" s="82" t="s">
        <v>277</v>
      </c>
      <c r="R6" s="82">
        <v>3</v>
      </c>
      <c r="S6" s="82" t="s">
        <v>218</v>
      </c>
      <c r="T6" s="85"/>
      <c r="U6" s="86"/>
      <c r="V6" s="85"/>
      <c r="W6" s="22"/>
      <c r="X6" s="71" t="s">
        <v>132</v>
      </c>
      <c r="Y6" s="18" t="s">
        <v>344</v>
      </c>
      <c r="AA6" s="67" t="s">
        <v>514</v>
      </c>
      <c r="AB6" t="s">
        <v>161</v>
      </c>
      <c r="AC6" t="s">
        <v>177</v>
      </c>
      <c r="AD6" s="208" t="s">
        <v>380</v>
      </c>
    </row>
    <row r="7" spans="1:36" ht="46.5" customHeight="1" x14ac:dyDescent="0.25">
      <c r="A7" s="70"/>
      <c r="H7" s="23" t="s">
        <v>151</v>
      </c>
      <c r="I7" s="22">
        <v>1</v>
      </c>
      <c r="X7" s="71" t="s">
        <v>133</v>
      </c>
      <c r="Y7" s="18" t="s">
        <v>345</v>
      </c>
      <c r="AA7" s="67" t="s">
        <v>358</v>
      </c>
      <c r="AB7" t="s">
        <v>162</v>
      </c>
      <c r="AC7" t="s">
        <v>178</v>
      </c>
      <c r="AD7" s="208" t="s">
        <v>381</v>
      </c>
    </row>
    <row r="8" spans="1:36" x14ac:dyDescent="0.25">
      <c r="A8" s="70"/>
      <c r="I8" s="30"/>
      <c r="K8" s="24"/>
      <c r="M8" s="24"/>
      <c r="O8" s="25"/>
      <c r="X8" s="71" t="s">
        <v>134</v>
      </c>
      <c r="Y8" s="18" t="s">
        <v>346</v>
      </c>
      <c r="AA8" s="67" t="s">
        <v>359</v>
      </c>
      <c r="AB8" t="s">
        <v>163</v>
      </c>
      <c r="AC8" t="s">
        <v>179</v>
      </c>
      <c r="AD8" s="208" t="s">
        <v>382</v>
      </c>
    </row>
    <row r="9" spans="1:36" ht="30" customHeight="1" x14ac:dyDescent="0.25">
      <c r="A9" s="70"/>
      <c r="H9" s="31" t="s">
        <v>207</v>
      </c>
      <c r="I9" s="70" t="s">
        <v>364</v>
      </c>
      <c r="K9" s="26"/>
      <c r="M9" s="27"/>
      <c r="O9" s="27"/>
      <c r="Q9" s="367" t="s">
        <v>367</v>
      </c>
      <c r="R9" s="367"/>
      <c r="S9" s="367"/>
      <c r="T9" s="367"/>
      <c r="X9" s="71" t="s">
        <v>135</v>
      </c>
      <c r="Y9" s="65" t="s">
        <v>347</v>
      </c>
      <c r="AA9" s="67" t="s">
        <v>515</v>
      </c>
      <c r="AB9" t="s">
        <v>164</v>
      </c>
      <c r="AC9" t="s">
        <v>180</v>
      </c>
      <c r="AD9" s="208" t="s">
        <v>383</v>
      </c>
    </row>
    <row r="10" spans="1:36" ht="30" x14ac:dyDescent="0.25">
      <c r="A10" s="70"/>
      <c r="H10" s="31" t="s">
        <v>125</v>
      </c>
      <c r="K10" s="27"/>
      <c r="M10" s="26"/>
      <c r="O10" s="26"/>
      <c r="Q10" s="87" t="s">
        <v>298</v>
      </c>
      <c r="R10" s="87">
        <v>1</v>
      </c>
      <c r="S10" s="87" t="s">
        <v>216</v>
      </c>
      <c r="T10" s="87">
        <v>1</v>
      </c>
      <c r="X10" s="71" t="s">
        <v>137</v>
      </c>
      <c r="Y10" s="70"/>
      <c r="AA10" s="67" t="s">
        <v>357</v>
      </c>
      <c r="AB10" t="s">
        <v>165</v>
      </c>
      <c r="AC10" t="s">
        <v>181</v>
      </c>
      <c r="AD10" s="208" t="s">
        <v>384</v>
      </c>
    </row>
    <row r="11" spans="1:36" ht="45" customHeight="1" x14ac:dyDescent="0.25">
      <c r="A11" s="70"/>
      <c r="H11" s="31" t="s">
        <v>124</v>
      </c>
      <c r="K11" s="27"/>
      <c r="M11" s="27"/>
      <c r="N11" s="26"/>
      <c r="O11" s="26"/>
      <c r="Q11" s="87" t="s">
        <v>299</v>
      </c>
      <c r="R11" s="87">
        <v>2</v>
      </c>
      <c r="S11" s="87" t="s">
        <v>217</v>
      </c>
      <c r="T11" s="87">
        <v>2</v>
      </c>
      <c r="X11" s="71" t="s">
        <v>136</v>
      </c>
      <c r="Y11" s="70"/>
      <c r="AA11" s="67" t="s">
        <v>157</v>
      </c>
      <c r="AB11" t="s">
        <v>166</v>
      </c>
      <c r="AC11" t="s">
        <v>182</v>
      </c>
      <c r="AD11" s="208" t="s">
        <v>385</v>
      </c>
    </row>
    <row r="12" spans="1:36" ht="43.5" x14ac:dyDescent="0.25">
      <c r="A12" s="70"/>
      <c r="H12" t="s">
        <v>260</v>
      </c>
      <c r="K12" s="26"/>
      <c r="M12" s="26"/>
      <c r="O12" s="27"/>
      <c r="Q12" s="105" t="s">
        <v>371</v>
      </c>
      <c r="R12" s="105">
        <v>3</v>
      </c>
      <c r="S12" s="105" t="s">
        <v>218</v>
      </c>
      <c r="T12" s="105">
        <v>3</v>
      </c>
      <c r="X12" s="71" t="s">
        <v>138</v>
      </c>
      <c r="Y12" s="74" t="s">
        <v>302</v>
      </c>
      <c r="AA12" s="67" t="s">
        <v>360</v>
      </c>
      <c r="AB12" t="s">
        <v>167</v>
      </c>
      <c r="AC12" t="s">
        <v>183</v>
      </c>
      <c r="AD12" s="208" t="s">
        <v>386</v>
      </c>
    </row>
    <row r="13" spans="1:36" ht="30" x14ac:dyDescent="0.25">
      <c r="A13" s="70"/>
      <c r="H13" t="s">
        <v>261</v>
      </c>
      <c r="M13" s="28"/>
      <c r="O13" s="26"/>
      <c r="S13" s="267" t="s">
        <v>151</v>
      </c>
      <c r="T13" s="267">
        <v>0</v>
      </c>
      <c r="X13" s="71" t="s">
        <v>139</v>
      </c>
      <c r="Y13" s="34" t="s">
        <v>507</v>
      </c>
      <c r="AA13" s="68" t="s">
        <v>361</v>
      </c>
      <c r="AB13" t="s">
        <v>168</v>
      </c>
      <c r="AC13" t="s">
        <v>184</v>
      </c>
      <c r="AD13" s="208" t="s">
        <v>387</v>
      </c>
    </row>
    <row r="14" spans="1:36" ht="30" customHeight="1" x14ac:dyDescent="0.25">
      <c r="A14" s="70"/>
      <c r="O14" s="26"/>
      <c r="X14" s="71" t="s">
        <v>140</v>
      </c>
      <c r="Y14" s="34" t="s">
        <v>508</v>
      </c>
      <c r="AB14" t="s">
        <v>169</v>
      </c>
      <c r="AC14" t="s">
        <v>185</v>
      </c>
      <c r="AD14" s="224" t="s">
        <v>440</v>
      </c>
    </row>
    <row r="15" spans="1:36" ht="51.75" customHeight="1" x14ac:dyDescent="0.25">
      <c r="A15" s="70"/>
      <c r="K15" s="26"/>
      <c r="O15" s="27"/>
      <c r="Q15" s="32" t="s">
        <v>283</v>
      </c>
      <c r="X15" s="75" t="s">
        <v>141</v>
      </c>
      <c r="Y15" s="34" t="s">
        <v>509</v>
      </c>
      <c r="AB15" t="s">
        <v>170</v>
      </c>
      <c r="AC15" t="s">
        <v>186</v>
      </c>
      <c r="AD15" s="208" t="s">
        <v>388</v>
      </c>
    </row>
    <row r="16" spans="1:36" ht="15" customHeight="1" x14ac:dyDescent="0.25">
      <c r="A16" s="70"/>
      <c r="K16" s="26"/>
      <c r="M16" s="29"/>
      <c r="O16" s="26"/>
      <c r="Q16" s="77" t="s">
        <v>270</v>
      </c>
      <c r="R16" s="78">
        <v>1</v>
      </c>
      <c r="S16" s="78" t="s">
        <v>216</v>
      </c>
      <c r="X16" s="64" t="s">
        <v>143</v>
      </c>
      <c r="Y16" s="34" t="s">
        <v>510</v>
      </c>
      <c r="AB16" t="s">
        <v>171</v>
      </c>
      <c r="AC16" t="s">
        <v>187</v>
      </c>
      <c r="AD16" s="208" t="s">
        <v>389</v>
      </c>
    </row>
    <row r="17" spans="1:30" ht="29.25" x14ac:dyDescent="0.25">
      <c r="A17" s="70"/>
      <c r="M17" s="29"/>
      <c r="O17" s="28"/>
      <c r="Q17" s="77" t="s">
        <v>271</v>
      </c>
      <c r="R17" s="78">
        <v>3</v>
      </c>
      <c r="S17" s="78" t="s">
        <v>218</v>
      </c>
      <c r="AC17" t="s">
        <v>188</v>
      </c>
      <c r="AD17" s="208" t="s">
        <v>390</v>
      </c>
    </row>
    <row r="18" spans="1:30" x14ac:dyDescent="0.25">
      <c r="A18" s="1"/>
      <c r="M18" s="29"/>
      <c r="O18" s="26"/>
      <c r="AC18" t="s">
        <v>189</v>
      </c>
      <c r="AD18" s="208" t="s">
        <v>391</v>
      </c>
    </row>
    <row r="19" spans="1:30" ht="15" customHeight="1" x14ac:dyDescent="0.25">
      <c r="A19" s="70"/>
      <c r="AC19" t="s">
        <v>190</v>
      </c>
      <c r="AD19" s="208" t="s">
        <v>392</v>
      </c>
    </row>
    <row r="20" spans="1:30" x14ac:dyDescent="0.25">
      <c r="M20" s="29"/>
      <c r="AC20" t="s">
        <v>191</v>
      </c>
      <c r="AD20" s="208" t="s">
        <v>393</v>
      </c>
    </row>
    <row r="21" spans="1:30" ht="15" customHeight="1" x14ac:dyDescent="0.25">
      <c r="M21" s="29"/>
      <c r="AC21" t="s">
        <v>192</v>
      </c>
      <c r="AD21" s="208" t="s">
        <v>394</v>
      </c>
    </row>
    <row r="22" spans="1:30" ht="29.25" x14ac:dyDescent="0.25">
      <c r="K22" s="29"/>
      <c r="M22" s="29"/>
      <c r="AC22" t="s">
        <v>193</v>
      </c>
      <c r="AD22" s="208" t="s">
        <v>395</v>
      </c>
    </row>
    <row r="23" spans="1:30" x14ac:dyDescent="0.25">
      <c r="K23" s="29"/>
      <c r="M23" s="29"/>
      <c r="AC23" t="s">
        <v>194</v>
      </c>
      <c r="AD23" s="208" t="s">
        <v>396</v>
      </c>
    </row>
    <row r="24" spans="1:30" ht="15" customHeight="1" x14ac:dyDescent="0.25">
      <c r="K24" s="29"/>
      <c r="AC24" t="s">
        <v>195</v>
      </c>
      <c r="AD24" s="208" t="s">
        <v>397</v>
      </c>
    </row>
    <row r="25" spans="1:30" x14ac:dyDescent="0.25">
      <c r="K25" s="29"/>
      <c r="AC25" t="s">
        <v>196</v>
      </c>
      <c r="AD25" s="208" t="s">
        <v>398</v>
      </c>
    </row>
    <row r="26" spans="1:30" ht="15" customHeight="1" x14ac:dyDescent="0.25">
      <c r="AC26" t="s">
        <v>197</v>
      </c>
      <c r="AD26" s="208" t="s">
        <v>399</v>
      </c>
    </row>
    <row r="27" spans="1:30" x14ac:dyDescent="0.25">
      <c r="K27" s="29"/>
      <c r="AC27" t="s">
        <v>198</v>
      </c>
      <c r="AD27" s="208" t="s">
        <v>400</v>
      </c>
    </row>
    <row r="28" spans="1:30" ht="29.25" x14ac:dyDescent="0.25">
      <c r="K28" s="29"/>
      <c r="AC28" t="s">
        <v>199</v>
      </c>
      <c r="AD28" s="208" t="s">
        <v>401</v>
      </c>
    </row>
    <row r="29" spans="1:30" x14ac:dyDescent="0.25">
      <c r="K29" s="29"/>
      <c r="AC29" t="s">
        <v>200</v>
      </c>
      <c r="AD29" s="208" t="s">
        <v>402</v>
      </c>
    </row>
    <row r="30" spans="1:30" x14ac:dyDescent="0.25">
      <c r="K30" s="29"/>
      <c r="AC30" t="s">
        <v>201</v>
      </c>
      <c r="AD30" s="208" t="s">
        <v>403</v>
      </c>
    </row>
    <row r="31" spans="1:30" ht="21" customHeight="1" x14ac:dyDescent="0.25">
      <c r="AC31" t="s">
        <v>202</v>
      </c>
      <c r="AD31" s="208" t="s">
        <v>404</v>
      </c>
    </row>
    <row r="32" spans="1:30" x14ac:dyDescent="0.25">
      <c r="AC32" t="s">
        <v>203</v>
      </c>
      <c r="AD32" s="208" t="s">
        <v>405</v>
      </c>
    </row>
    <row r="33" spans="11:30" x14ac:dyDescent="0.25">
      <c r="AC33" t="s">
        <v>204</v>
      </c>
      <c r="AD33" s="208" t="s">
        <v>406</v>
      </c>
    </row>
    <row r="34" spans="11:30" x14ac:dyDescent="0.25">
      <c r="K34" s="28"/>
      <c r="AC34" t="s">
        <v>205</v>
      </c>
      <c r="AD34" s="208" t="s">
        <v>407</v>
      </c>
    </row>
    <row r="35" spans="11:30" x14ac:dyDescent="0.25">
      <c r="K35" s="28"/>
      <c r="AD35" s="208" t="s">
        <v>408</v>
      </c>
    </row>
    <row r="36" spans="11:30" ht="15" customHeight="1" x14ac:dyDescent="0.25">
      <c r="AD36" s="208" t="s">
        <v>409</v>
      </c>
    </row>
    <row r="37" spans="11:30" x14ac:dyDescent="0.25">
      <c r="K37" s="29"/>
      <c r="AD37" s="208" t="s">
        <v>410</v>
      </c>
    </row>
    <row r="38" spans="11:30" x14ac:dyDescent="0.25">
      <c r="K38" s="29"/>
      <c r="O38" s="29"/>
      <c r="AD38" s="225" t="s">
        <v>441</v>
      </c>
    </row>
    <row r="39" spans="11:30" ht="28.5" x14ac:dyDescent="0.25">
      <c r="K39" s="29"/>
      <c r="AD39" s="225" t="s">
        <v>442</v>
      </c>
    </row>
    <row r="40" spans="11:30" x14ac:dyDescent="0.25">
      <c r="K40" s="29"/>
      <c r="AD40" s="208" t="s">
        <v>411</v>
      </c>
    </row>
    <row r="41" spans="11:30" ht="15" customHeight="1" x14ac:dyDescent="0.25">
      <c r="AD41" s="208" t="s">
        <v>412</v>
      </c>
    </row>
    <row r="42" spans="11:30" x14ac:dyDescent="0.25">
      <c r="K42" s="29"/>
      <c r="O42" s="28"/>
      <c r="AD42" s="208" t="s">
        <v>413</v>
      </c>
    </row>
    <row r="43" spans="11:30" x14ac:dyDescent="0.25">
      <c r="K43" s="29"/>
      <c r="O43" s="28"/>
      <c r="AD43" s="208" t="s">
        <v>414</v>
      </c>
    </row>
    <row r="44" spans="11:30" ht="15" customHeight="1" x14ac:dyDescent="0.25">
      <c r="K44" s="29"/>
      <c r="AD44" s="208" t="s">
        <v>415</v>
      </c>
    </row>
    <row r="45" spans="11:30" ht="29.25" x14ac:dyDescent="0.25">
      <c r="K45" s="29"/>
      <c r="AD45" s="208" t="s">
        <v>416</v>
      </c>
    </row>
    <row r="46" spans="11:30" x14ac:dyDescent="0.25">
      <c r="O46" s="29"/>
      <c r="AD46" s="208" t="s">
        <v>417</v>
      </c>
    </row>
    <row r="47" spans="11:30" x14ac:dyDescent="0.25">
      <c r="O47" s="29"/>
      <c r="AD47" s="208" t="s">
        <v>418</v>
      </c>
    </row>
    <row r="48" spans="11:30" x14ac:dyDescent="0.25">
      <c r="O48" s="29"/>
      <c r="AD48" s="208" t="s">
        <v>419</v>
      </c>
    </row>
    <row r="49" spans="15:30" ht="15" customHeight="1" x14ac:dyDescent="0.25">
      <c r="AD49" s="208" t="s">
        <v>420</v>
      </c>
    </row>
    <row r="50" spans="15:30" ht="29.25" x14ac:dyDescent="0.25">
      <c r="O50" s="28"/>
      <c r="AD50" s="208" t="s">
        <v>421</v>
      </c>
    </row>
    <row r="51" spans="15:30" x14ac:dyDescent="0.25">
      <c r="O51" s="28"/>
      <c r="AD51" s="208" t="s">
        <v>422</v>
      </c>
    </row>
    <row r="52" spans="15:30" x14ac:dyDescent="0.25">
      <c r="O52" s="28"/>
      <c r="AD52" s="208" t="s">
        <v>423</v>
      </c>
    </row>
    <row r="53" spans="15:30" ht="29.25" x14ac:dyDescent="0.25">
      <c r="O53" s="28"/>
      <c r="AD53" s="208" t="s">
        <v>314</v>
      </c>
    </row>
    <row r="54" spans="15:30" ht="29.25" x14ac:dyDescent="0.25">
      <c r="AD54" s="208" t="s">
        <v>315</v>
      </c>
    </row>
    <row r="55" spans="15:30" ht="29.25" x14ac:dyDescent="0.25">
      <c r="AD55" s="208" t="s">
        <v>316</v>
      </c>
    </row>
    <row r="56" spans="15:30" ht="29.25" x14ac:dyDescent="0.25">
      <c r="AD56" s="208" t="s">
        <v>424</v>
      </c>
    </row>
    <row r="57" spans="15:30" x14ac:dyDescent="0.25">
      <c r="AD57" s="208" t="s">
        <v>425</v>
      </c>
    </row>
    <row r="58" spans="15:30" x14ac:dyDescent="0.25">
      <c r="AD58" s="208" t="s">
        <v>426</v>
      </c>
    </row>
    <row r="59" spans="15:30" x14ac:dyDescent="0.25">
      <c r="AD59" s="208" t="s">
        <v>427</v>
      </c>
    </row>
    <row r="60" spans="15:30" ht="29.25" x14ac:dyDescent="0.25">
      <c r="AD60" s="208" t="s">
        <v>317</v>
      </c>
    </row>
    <row r="61" spans="15:30" ht="29.25" x14ac:dyDescent="0.25">
      <c r="AD61" s="208" t="s">
        <v>318</v>
      </c>
    </row>
    <row r="62" spans="15:30" x14ac:dyDescent="0.25">
      <c r="AD62" s="208" t="s">
        <v>428</v>
      </c>
    </row>
    <row r="63" spans="15:30" ht="29.25" x14ac:dyDescent="0.25">
      <c r="AD63" s="208" t="s">
        <v>319</v>
      </c>
    </row>
    <row r="64" spans="15:30" x14ac:dyDescent="0.25">
      <c r="AD64" s="208" t="s">
        <v>320</v>
      </c>
    </row>
    <row r="65" spans="30:30" x14ac:dyDescent="0.25">
      <c r="AD65" s="208" t="s">
        <v>429</v>
      </c>
    </row>
    <row r="66" spans="30:30" x14ac:dyDescent="0.25">
      <c r="AD66" s="208" t="s">
        <v>339</v>
      </c>
    </row>
    <row r="67" spans="30:30" x14ac:dyDescent="0.25">
      <c r="AD67" s="208" t="s">
        <v>430</v>
      </c>
    </row>
    <row r="68" spans="30:30" x14ac:dyDescent="0.25">
      <c r="AD68" s="208" t="s">
        <v>321</v>
      </c>
    </row>
    <row r="69" spans="30:30" ht="29.25" x14ac:dyDescent="0.25">
      <c r="AD69" s="208" t="s">
        <v>322</v>
      </c>
    </row>
    <row r="70" spans="30:30" x14ac:dyDescent="0.25">
      <c r="AD70" s="208" t="s">
        <v>431</v>
      </c>
    </row>
    <row r="71" spans="30:30" ht="29.25" x14ac:dyDescent="0.25">
      <c r="AD71" s="208" t="s">
        <v>323</v>
      </c>
    </row>
    <row r="72" spans="30:30" ht="29.25" x14ac:dyDescent="0.25">
      <c r="AD72" s="208" t="s">
        <v>324</v>
      </c>
    </row>
    <row r="73" spans="30:30" x14ac:dyDescent="0.25">
      <c r="AD73" s="208" t="s">
        <v>325</v>
      </c>
    </row>
    <row r="74" spans="30:30" x14ac:dyDescent="0.25">
      <c r="AD74" s="208" t="s">
        <v>326</v>
      </c>
    </row>
    <row r="75" spans="30:30" ht="29.25" x14ac:dyDescent="0.25">
      <c r="AD75" s="208" t="s">
        <v>327</v>
      </c>
    </row>
    <row r="76" spans="30:30" ht="29.25" x14ac:dyDescent="0.25">
      <c r="AD76" s="208" t="s">
        <v>432</v>
      </c>
    </row>
    <row r="77" spans="30:30" x14ac:dyDescent="0.25">
      <c r="AD77" s="208" t="s">
        <v>433</v>
      </c>
    </row>
    <row r="78" spans="30:30" x14ac:dyDescent="0.25">
      <c r="AD78" s="208" t="s">
        <v>340</v>
      </c>
    </row>
    <row r="79" spans="30:30" x14ac:dyDescent="0.25">
      <c r="AD79" s="208" t="s">
        <v>434</v>
      </c>
    </row>
    <row r="80" spans="30:30" ht="29.25" x14ac:dyDescent="0.25">
      <c r="AD80" s="224" t="s">
        <v>443</v>
      </c>
    </row>
    <row r="81" spans="30:30" ht="29.25" x14ac:dyDescent="0.25">
      <c r="AD81" s="208" t="s">
        <v>338</v>
      </c>
    </row>
    <row r="82" spans="30:30" ht="29.25" x14ac:dyDescent="0.25">
      <c r="AD82" s="208" t="s">
        <v>435</v>
      </c>
    </row>
    <row r="83" spans="30:30" x14ac:dyDescent="0.25">
      <c r="AD83" s="208" t="s">
        <v>436</v>
      </c>
    </row>
    <row r="84" spans="30:30" x14ac:dyDescent="0.25">
      <c r="AD84" s="208" t="s">
        <v>437</v>
      </c>
    </row>
    <row r="85" spans="30:30" ht="29.25" x14ac:dyDescent="0.25">
      <c r="AD85" s="208" t="s">
        <v>328</v>
      </c>
    </row>
    <row r="86" spans="30:30" ht="29.25" x14ac:dyDescent="0.25">
      <c r="AD86" s="208" t="s">
        <v>329</v>
      </c>
    </row>
    <row r="87" spans="30:30" ht="29.25" x14ac:dyDescent="0.25">
      <c r="AD87" s="208" t="s">
        <v>330</v>
      </c>
    </row>
    <row r="88" spans="30:30" ht="29.25" x14ac:dyDescent="0.25">
      <c r="AD88" s="208" t="s">
        <v>331</v>
      </c>
    </row>
    <row r="89" spans="30:30" x14ac:dyDescent="0.25">
      <c r="AD89" s="208" t="s">
        <v>332</v>
      </c>
    </row>
    <row r="90" spans="30:30" x14ac:dyDescent="0.25">
      <c r="AD90" s="208" t="s">
        <v>333</v>
      </c>
    </row>
    <row r="91" spans="30:30" x14ac:dyDescent="0.25">
      <c r="AD91" s="208" t="s">
        <v>334</v>
      </c>
    </row>
    <row r="92" spans="30:30" ht="29.25" x14ac:dyDescent="0.25">
      <c r="AD92" s="208" t="s">
        <v>335</v>
      </c>
    </row>
    <row r="93" spans="30:30" x14ac:dyDescent="0.25">
      <c r="AD93" s="208" t="s">
        <v>336</v>
      </c>
    </row>
    <row r="94" spans="30:30" x14ac:dyDescent="0.25">
      <c r="AD94" s="208" t="s">
        <v>337</v>
      </c>
    </row>
    <row r="95" spans="30:30" x14ac:dyDescent="0.25">
      <c r="AD95" s="208" t="s">
        <v>438</v>
      </c>
    </row>
    <row r="96" spans="30:30" x14ac:dyDescent="0.25">
      <c r="AD96" s="208" t="s">
        <v>439</v>
      </c>
    </row>
    <row r="97" spans="30:30" x14ac:dyDescent="0.25">
      <c r="AD97" s="226"/>
    </row>
    <row r="98" spans="30:30" x14ac:dyDescent="0.25">
      <c r="AD98" s="226"/>
    </row>
    <row r="99" spans="30:30" x14ac:dyDescent="0.25">
      <c r="AD99" s="226"/>
    </row>
    <row r="100" spans="30:30" x14ac:dyDescent="0.25">
      <c r="AD100" s="226"/>
    </row>
    <row r="139" spans="28:33" x14ac:dyDescent="0.25">
      <c r="AB139" s="34" t="s">
        <v>463</v>
      </c>
      <c r="AC139" s="34" t="s">
        <v>464</v>
      </c>
      <c r="AD139" s="34" t="s">
        <v>465</v>
      </c>
      <c r="AE139" s="34"/>
      <c r="AF139" s="34" t="s">
        <v>466</v>
      </c>
      <c r="AG139" s="34" t="s">
        <v>464</v>
      </c>
    </row>
    <row r="140" spans="28:33" x14ac:dyDescent="0.25">
      <c r="AB140" s="34">
        <v>100000</v>
      </c>
      <c r="AC140" s="34" t="s">
        <v>161</v>
      </c>
      <c r="AD140" s="34" t="s">
        <v>467</v>
      </c>
      <c r="AE140" s="34"/>
      <c r="AF140" s="34" t="s">
        <v>377</v>
      </c>
      <c r="AG140" s="34" t="s">
        <v>471</v>
      </c>
    </row>
    <row r="141" spans="28:33" x14ac:dyDescent="0.25">
      <c r="AB141" s="34">
        <v>110000</v>
      </c>
      <c r="AC141" s="34" t="s">
        <v>162</v>
      </c>
      <c r="AD141" s="34" t="s">
        <v>468</v>
      </c>
      <c r="AE141" s="34"/>
      <c r="AF141" s="34" t="s">
        <v>378</v>
      </c>
      <c r="AG141" s="34" t="s">
        <v>480</v>
      </c>
    </row>
    <row r="142" spans="28:33" x14ac:dyDescent="0.25">
      <c r="AB142" s="34">
        <v>12000</v>
      </c>
      <c r="AC142" s="34" t="s">
        <v>158</v>
      </c>
      <c r="AD142" s="34" t="s">
        <v>469</v>
      </c>
      <c r="AE142" s="34"/>
      <c r="AF142" s="34" t="s">
        <v>379</v>
      </c>
      <c r="AG142" s="34" t="s">
        <v>468</v>
      </c>
    </row>
    <row r="143" spans="28:33" x14ac:dyDescent="0.25">
      <c r="AB143" s="34">
        <v>120000</v>
      </c>
      <c r="AC143" s="34" t="s">
        <v>163</v>
      </c>
      <c r="AD143" s="34" t="s">
        <v>470</v>
      </c>
      <c r="AE143" s="34"/>
      <c r="AF143" s="34" t="s">
        <v>380</v>
      </c>
      <c r="AG143" s="34" t="s">
        <v>468</v>
      </c>
    </row>
    <row r="144" spans="28:33" x14ac:dyDescent="0.25">
      <c r="AB144" s="34">
        <v>12101</v>
      </c>
      <c r="AC144" s="34" t="s">
        <v>174</v>
      </c>
      <c r="AD144" s="34" t="s">
        <v>471</v>
      </c>
      <c r="AE144" s="34"/>
      <c r="AF144" s="34" t="s">
        <v>381</v>
      </c>
      <c r="AG144" s="34" t="s">
        <v>468</v>
      </c>
    </row>
    <row r="145" spans="28:33" x14ac:dyDescent="0.25">
      <c r="AB145" s="34">
        <v>12102</v>
      </c>
      <c r="AC145" s="34" t="s">
        <v>175</v>
      </c>
      <c r="AD145" s="34" t="s">
        <v>472</v>
      </c>
      <c r="AE145" s="34"/>
      <c r="AF145" s="34" t="s">
        <v>382</v>
      </c>
      <c r="AG145" s="34" t="s">
        <v>468</v>
      </c>
    </row>
    <row r="146" spans="28:33" x14ac:dyDescent="0.25">
      <c r="AB146" s="34">
        <v>12103</v>
      </c>
      <c r="AC146" s="34" t="s">
        <v>176</v>
      </c>
      <c r="AD146" s="34" t="s">
        <v>473</v>
      </c>
      <c r="AE146" s="34"/>
      <c r="AF146" s="34" t="s">
        <v>383</v>
      </c>
      <c r="AG146" s="34" t="s">
        <v>481</v>
      </c>
    </row>
    <row r="147" spans="28:33" x14ac:dyDescent="0.25">
      <c r="AB147" s="34">
        <v>12104</v>
      </c>
      <c r="AC147" s="34" t="s">
        <v>177</v>
      </c>
      <c r="AD147" s="34" t="s">
        <v>474</v>
      </c>
      <c r="AE147" s="34"/>
      <c r="AF147" s="34" t="s">
        <v>384</v>
      </c>
      <c r="AG147" s="34" t="s">
        <v>468</v>
      </c>
    </row>
    <row r="148" spans="28:33" x14ac:dyDescent="0.25">
      <c r="AB148" s="34">
        <v>12105</v>
      </c>
      <c r="AC148" s="34" t="s">
        <v>178</v>
      </c>
      <c r="AD148" s="34" t="s">
        <v>475</v>
      </c>
      <c r="AE148" s="34"/>
      <c r="AF148" s="34" t="s">
        <v>385</v>
      </c>
      <c r="AG148" s="34" t="s">
        <v>493</v>
      </c>
    </row>
    <row r="149" spans="28:33" x14ac:dyDescent="0.25">
      <c r="AB149" s="34">
        <v>12106</v>
      </c>
      <c r="AC149" s="34" t="s">
        <v>179</v>
      </c>
      <c r="AD149" s="34" t="s">
        <v>476</v>
      </c>
      <c r="AE149" s="34"/>
      <c r="AF149" s="34" t="s">
        <v>386</v>
      </c>
      <c r="AG149" s="34" t="s">
        <v>492</v>
      </c>
    </row>
    <row r="150" spans="28:33" x14ac:dyDescent="0.25">
      <c r="AB150" s="34">
        <v>12107</v>
      </c>
      <c r="AC150" s="34" t="s">
        <v>180</v>
      </c>
      <c r="AD150" s="34" t="s">
        <v>477</v>
      </c>
      <c r="AE150" s="34"/>
      <c r="AF150" s="34" t="s">
        <v>387</v>
      </c>
      <c r="AG150" s="34" t="s">
        <v>499</v>
      </c>
    </row>
    <row r="151" spans="28:33" ht="72" x14ac:dyDescent="0.25">
      <c r="AB151" s="34">
        <v>12108</v>
      </c>
      <c r="AC151" s="34" t="s">
        <v>181</v>
      </c>
      <c r="AD151" s="34" t="s">
        <v>478</v>
      </c>
      <c r="AE151" s="34"/>
      <c r="AF151" s="252" t="s">
        <v>440</v>
      </c>
      <c r="AG151" s="34" t="s">
        <v>467</v>
      </c>
    </row>
    <row r="152" spans="28:33" x14ac:dyDescent="0.25">
      <c r="AB152" s="34">
        <v>12109</v>
      </c>
      <c r="AC152" s="34" t="s">
        <v>182</v>
      </c>
      <c r="AD152" s="34" t="s">
        <v>479</v>
      </c>
      <c r="AE152" s="34"/>
      <c r="AF152" s="34" t="s">
        <v>388</v>
      </c>
      <c r="AG152" s="34" t="s">
        <v>494</v>
      </c>
    </row>
    <row r="153" spans="28:33" x14ac:dyDescent="0.25">
      <c r="AB153" s="34">
        <v>12110</v>
      </c>
      <c r="AC153" s="34" t="s">
        <v>183</v>
      </c>
      <c r="AD153" s="34" t="s">
        <v>480</v>
      </c>
      <c r="AE153" s="34"/>
      <c r="AF153" s="34" t="s">
        <v>389</v>
      </c>
      <c r="AG153" s="34" t="s">
        <v>491</v>
      </c>
    </row>
    <row r="154" spans="28:33" x14ac:dyDescent="0.25">
      <c r="AB154" s="34">
        <v>12111</v>
      </c>
      <c r="AC154" s="34" t="s">
        <v>184</v>
      </c>
      <c r="AD154" s="34" t="s">
        <v>481</v>
      </c>
      <c r="AE154" s="34"/>
      <c r="AF154" s="253" t="s">
        <v>390</v>
      </c>
      <c r="AG154" s="34" t="s">
        <v>497</v>
      </c>
    </row>
    <row r="155" spans="28:33" x14ac:dyDescent="0.25">
      <c r="AB155" s="34">
        <v>12112</v>
      </c>
      <c r="AC155" s="34" t="s">
        <v>185</v>
      </c>
      <c r="AD155" s="34" t="s">
        <v>482</v>
      </c>
      <c r="AE155" s="34"/>
      <c r="AF155" s="34" t="s">
        <v>391</v>
      </c>
      <c r="AG155" s="34" t="s">
        <v>482</v>
      </c>
    </row>
    <row r="156" spans="28:33" x14ac:dyDescent="0.25">
      <c r="AB156" s="34">
        <v>12113</v>
      </c>
      <c r="AC156" s="34" t="s">
        <v>186</v>
      </c>
      <c r="AD156" s="34" t="s">
        <v>483</v>
      </c>
      <c r="AE156" s="34"/>
      <c r="AF156" s="34" t="s">
        <v>392</v>
      </c>
      <c r="AG156" s="34" t="s">
        <v>491</v>
      </c>
    </row>
    <row r="157" spans="28:33" x14ac:dyDescent="0.25">
      <c r="AB157" s="34">
        <v>12114</v>
      </c>
      <c r="AC157" s="34" t="s">
        <v>187</v>
      </c>
      <c r="AD157" s="34" t="s">
        <v>484</v>
      </c>
      <c r="AE157" s="34"/>
      <c r="AF157" s="34" t="s">
        <v>393</v>
      </c>
      <c r="AG157" s="34" t="s">
        <v>470</v>
      </c>
    </row>
    <row r="158" spans="28:33" x14ac:dyDescent="0.25">
      <c r="AB158" s="34">
        <v>12115</v>
      </c>
      <c r="AC158" s="34" t="s">
        <v>188</v>
      </c>
      <c r="AD158" s="34" t="s">
        <v>485</v>
      </c>
      <c r="AE158" s="34"/>
      <c r="AF158" s="34" t="s">
        <v>394</v>
      </c>
      <c r="AG158" s="34" t="s">
        <v>495</v>
      </c>
    </row>
    <row r="159" spans="28:33" x14ac:dyDescent="0.25">
      <c r="AB159" s="34">
        <v>12116</v>
      </c>
      <c r="AC159" s="34" t="s">
        <v>189</v>
      </c>
      <c r="AD159" s="34" t="s">
        <v>486</v>
      </c>
      <c r="AE159" s="34"/>
      <c r="AF159" s="34" t="s">
        <v>395</v>
      </c>
      <c r="AG159" s="34" t="s">
        <v>468</v>
      </c>
    </row>
    <row r="160" spans="28:33" x14ac:dyDescent="0.25">
      <c r="AB160" s="34">
        <v>12117</v>
      </c>
      <c r="AC160" s="34" t="s">
        <v>190</v>
      </c>
      <c r="AD160" s="34" t="s">
        <v>487</v>
      </c>
      <c r="AE160" s="34"/>
      <c r="AF160" s="34" t="s">
        <v>396</v>
      </c>
      <c r="AG160" s="34" t="s">
        <v>491</v>
      </c>
    </row>
    <row r="161" spans="28:33" x14ac:dyDescent="0.25">
      <c r="AB161" s="34">
        <v>12118</v>
      </c>
      <c r="AC161" s="34" t="s">
        <v>191</v>
      </c>
      <c r="AD161" s="34" t="s">
        <v>488</v>
      </c>
      <c r="AE161" s="34"/>
      <c r="AF161" s="34" t="s">
        <v>397</v>
      </c>
      <c r="AG161" s="34" t="s">
        <v>468</v>
      </c>
    </row>
    <row r="162" spans="28:33" x14ac:dyDescent="0.25">
      <c r="AB162" s="34">
        <v>12119</v>
      </c>
      <c r="AC162" s="34" t="s">
        <v>192</v>
      </c>
      <c r="AD162" s="34" t="s">
        <v>489</v>
      </c>
      <c r="AE162" s="34"/>
      <c r="AF162" s="34" t="s">
        <v>398</v>
      </c>
      <c r="AG162" s="34" t="s">
        <v>483</v>
      </c>
    </row>
    <row r="163" spans="28:33" x14ac:dyDescent="0.25">
      <c r="AB163" s="34">
        <v>12120</v>
      </c>
      <c r="AC163" s="34" t="s">
        <v>193</v>
      </c>
      <c r="AD163" s="34" t="s">
        <v>490</v>
      </c>
      <c r="AE163" s="34"/>
      <c r="AF163" s="34" t="s">
        <v>399</v>
      </c>
      <c r="AG163" s="34" t="s">
        <v>498</v>
      </c>
    </row>
    <row r="164" spans="28:33" x14ac:dyDescent="0.25">
      <c r="AB164" s="34">
        <v>130000</v>
      </c>
      <c r="AC164" s="34" t="s">
        <v>164</v>
      </c>
      <c r="AD164" s="34" t="s">
        <v>491</v>
      </c>
      <c r="AE164" s="34"/>
      <c r="AF164" s="34" t="s">
        <v>400</v>
      </c>
      <c r="AG164" s="34" t="s">
        <v>500</v>
      </c>
    </row>
    <row r="165" spans="28:33" x14ac:dyDescent="0.25">
      <c r="AB165" s="34">
        <v>140000</v>
      </c>
      <c r="AC165" s="34" t="s">
        <v>165</v>
      </c>
      <c r="AD165" s="34" t="s">
        <v>492</v>
      </c>
      <c r="AE165" s="34"/>
      <c r="AF165" s="34" t="s">
        <v>401</v>
      </c>
      <c r="AG165" s="34" t="s">
        <v>498</v>
      </c>
    </row>
    <row r="166" spans="28:33" x14ac:dyDescent="0.25">
      <c r="AB166" s="34">
        <v>150000</v>
      </c>
      <c r="AC166" s="34" t="s">
        <v>166</v>
      </c>
      <c r="AD166" s="34" t="s">
        <v>493</v>
      </c>
      <c r="AE166" s="34"/>
      <c r="AF166" s="34" t="s">
        <v>402</v>
      </c>
      <c r="AG166" s="34" t="s">
        <v>484</v>
      </c>
    </row>
    <row r="167" spans="28:33" x14ac:dyDescent="0.25">
      <c r="AB167" s="34">
        <v>190000</v>
      </c>
      <c r="AC167" s="34" t="s">
        <v>167</v>
      </c>
      <c r="AD167" s="34" t="s">
        <v>494</v>
      </c>
      <c r="AE167" s="34"/>
      <c r="AF167" s="34" t="s">
        <v>403</v>
      </c>
      <c r="AG167" s="34" t="s">
        <v>485</v>
      </c>
    </row>
    <row r="168" spans="28:33" x14ac:dyDescent="0.25">
      <c r="AB168" s="34">
        <v>200000</v>
      </c>
      <c r="AC168" s="34" t="s">
        <v>168</v>
      </c>
      <c r="AD168" s="34" t="s">
        <v>495</v>
      </c>
      <c r="AE168" s="34"/>
      <c r="AF168" s="34" t="s">
        <v>404</v>
      </c>
      <c r="AG168" s="34" t="s">
        <v>486</v>
      </c>
    </row>
    <row r="169" spans="28:33" x14ac:dyDescent="0.25">
      <c r="AB169" s="34">
        <v>210000</v>
      </c>
      <c r="AC169" s="34" t="s">
        <v>169</v>
      </c>
      <c r="AD169" s="34" t="s">
        <v>496</v>
      </c>
      <c r="AE169" s="34"/>
      <c r="AF169" s="34" t="s">
        <v>405</v>
      </c>
      <c r="AG169" s="34" t="s">
        <v>487</v>
      </c>
    </row>
    <row r="170" spans="28:33" x14ac:dyDescent="0.25">
      <c r="AB170" s="34">
        <v>220000</v>
      </c>
      <c r="AC170" s="34" t="s">
        <v>170</v>
      </c>
      <c r="AD170" s="34" t="s">
        <v>497</v>
      </c>
      <c r="AE170" s="34"/>
      <c r="AF170" s="34" t="s">
        <v>406</v>
      </c>
      <c r="AG170" s="34" t="s">
        <v>488</v>
      </c>
    </row>
    <row r="171" spans="28:33" x14ac:dyDescent="0.25">
      <c r="AB171" s="34">
        <v>230000</v>
      </c>
      <c r="AC171" s="34" t="s">
        <v>171</v>
      </c>
      <c r="AD171" s="34" t="s">
        <v>498</v>
      </c>
      <c r="AE171" s="34"/>
      <c r="AF171" s="34" t="s">
        <v>407</v>
      </c>
      <c r="AG171" s="34" t="s">
        <v>489</v>
      </c>
    </row>
    <row r="172" spans="28:33" x14ac:dyDescent="0.25">
      <c r="AB172" s="34">
        <v>80000</v>
      </c>
      <c r="AC172" s="34" t="s">
        <v>159</v>
      </c>
      <c r="AD172" s="34" t="s">
        <v>499</v>
      </c>
      <c r="AE172" s="34"/>
      <c r="AF172" s="34" t="s">
        <v>408</v>
      </c>
      <c r="AG172" s="34" t="s">
        <v>472</v>
      </c>
    </row>
    <row r="173" spans="28:33" x14ac:dyDescent="0.25">
      <c r="AB173" s="34">
        <v>90000</v>
      </c>
      <c r="AC173" s="34" t="s">
        <v>160</v>
      </c>
      <c r="AD173" s="34" t="s">
        <v>500</v>
      </c>
      <c r="AE173" s="34"/>
      <c r="AF173" s="34" t="s">
        <v>409</v>
      </c>
      <c r="AG173" s="34" t="s">
        <v>490</v>
      </c>
    </row>
    <row r="174" spans="28:33" x14ac:dyDescent="0.25">
      <c r="AB174" s="34"/>
      <c r="AC174" s="34"/>
      <c r="AD174" s="34"/>
      <c r="AE174" s="34"/>
      <c r="AF174" s="253" t="s">
        <v>410</v>
      </c>
      <c r="AG174" s="34" t="s">
        <v>494</v>
      </c>
    </row>
    <row r="175" spans="28:33" ht="85.5" x14ac:dyDescent="0.25">
      <c r="AB175" s="34"/>
      <c r="AC175" s="34"/>
      <c r="AD175" s="34"/>
      <c r="AE175" s="34"/>
      <c r="AF175" s="254" t="s">
        <v>441</v>
      </c>
      <c r="AG175" s="34" t="s">
        <v>467</v>
      </c>
    </row>
    <row r="176" spans="28:33" x14ac:dyDescent="0.25">
      <c r="AB176" s="34"/>
      <c r="AC176" s="34"/>
      <c r="AD176" s="34"/>
      <c r="AE176" s="34"/>
      <c r="AF176" s="34" t="s">
        <v>501</v>
      </c>
      <c r="AG176" s="34" t="s">
        <v>491</v>
      </c>
    </row>
    <row r="177" spans="28:33" ht="114" x14ac:dyDescent="0.25">
      <c r="AB177" s="34"/>
      <c r="AC177" s="34"/>
      <c r="AD177" s="34"/>
      <c r="AE177" s="34"/>
      <c r="AF177" s="254" t="s">
        <v>442</v>
      </c>
      <c r="AG177" s="34" t="s">
        <v>491</v>
      </c>
    </row>
    <row r="178" spans="28:33" x14ac:dyDescent="0.25">
      <c r="AB178" s="34"/>
      <c r="AC178" s="34"/>
      <c r="AD178" s="34"/>
      <c r="AE178" s="34"/>
      <c r="AF178" s="253" t="s">
        <v>411</v>
      </c>
      <c r="AG178" s="34" t="s">
        <v>499</v>
      </c>
    </row>
    <row r="179" spans="28:33" x14ac:dyDescent="0.25">
      <c r="AB179" s="34"/>
      <c r="AC179" s="34"/>
      <c r="AD179" s="34"/>
      <c r="AE179" s="34"/>
      <c r="AF179" s="34" t="s">
        <v>502</v>
      </c>
      <c r="AG179" s="34" t="s">
        <v>491</v>
      </c>
    </row>
    <row r="180" spans="28:33" x14ac:dyDescent="0.25">
      <c r="AB180" s="34"/>
      <c r="AC180" s="34"/>
      <c r="AD180" s="34"/>
      <c r="AE180" s="34"/>
      <c r="AF180" s="34" t="s">
        <v>412</v>
      </c>
      <c r="AG180" s="34" t="s">
        <v>493</v>
      </c>
    </row>
    <row r="181" spans="28:33" x14ac:dyDescent="0.25">
      <c r="AB181" s="34"/>
      <c r="AC181" s="34"/>
      <c r="AD181" s="34"/>
      <c r="AE181" s="34"/>
      <c r="AF181" s="34" t="s">
        <v>503</v>
      </c>
      <c r="AG181" s="34" t="s">
        <v>491</v>
      </c>
    </row>
    <row r="182" spans="28:33" x14ac:dyDescent="0.25">
      <c r="AB182" s="34"/>
      <c r="AC182" s="34"/>
      <c r="AD182" s="34"/>
      <c r="AE182" s="34"/>
      <c r="AF182" s="253" t="s">
        <v>413</v>
      </c>
      <c r="AG182" s="34" t="s">
        <v>491</v>
      </c>
    </row>
    <row r="183" spans="28:33" x14ac:dyDescent="0.25">
      <c r="AB183" s="34"/>
      <c r="AC183" s="34"/>
      <c r="AD183" s="34"/>
      <c r="AE183" s="34"/>
      <c r="AF183" s="34" t="s">
        <v>504</v>
      </c>
      <c r="AG183" s="34" t="s">
        <v>491</v>
      </c>
    </row>
    <row r="184" spans="28:33" x14ac:dyDescent="0.25">
      <c r="AB184" s="34"/>
      <c r="AC184" s="34"/>
      <c r="AD184" s="34"/>
      <c r="AE184" s="34"/>
      <c r="AF184" s="34" t="s">
        <v>505</v>
      </c>
      <c r="AG184" s="34" t="s">
        <v>491</v>
      </c>
    </row>
    <row r="185" spans="28:33" x14ac:dyDescent="0.25">
      <c r="AB185" s="34"/>
      <c r="AC185" s="34"/>
      <c r="AD185" s="34"/>
      <c r="AE185" s="34"/>
      <c r="AF185" s="253" t="s">
        <v>414</v>
      </c>
      <c r="AG185" s="34" t="s">
        <v>497</v>
      </c>
    </row>
    <row r="186" spans="28:33" x14ac:dyDescent="0.25">
      <c r="AB186" s="34"/>
      <c r="AC186" s="34"/>
      <c r="AD186" s="34"/>
      <c r="AE186" s="34"/>
      <c r="AF186" s="253" t="s">
        <v>415</v>
      </c>
      <c r="AG186" s="34" t="s">
        <v>497</v>
      </c>
    </row>
    <row r="187" spans="28:33" x14ac:dyDescent="0.25">
      <c r="AB187" s="34"/>
      <c r="AC187" s="34"/>
      <c r="AD187" s="34"/>
      <c r="AE187" s="34"/>
      <c r="AF187" s="253" t="s">
        <v>416</v>
      </c>
      <c r="AG187" s="34" t="s">
        <v>495</v>
      </c>
    </row>
    <row r="188" spans="28:33" x14ac:dyDescent="0.25">
      <c r="AB188" s="34"/>
      <c r="AC188" s="34"/>
      <c r="AD188" s="34"/>
      <c r="AE188" s="34"/>
      <c r="AF188" s="253" t="s">
        <v>417</v>
      </c>
      <c r="AG188" s="34" t="s">
        <v>497</v>
      </c>
    </row>
    <row r="189" spans="28:33" x14ac:dyDescent="0.25">
      <c r="AB189" s="34"/>
      <c r="AC189" s="34"/>
      <c r="AD189" s="34"/>
      <c r="AE189" s="34"/>
      <c r="AF189" s="253" t="s">
        <v>418</v>
      </c>
      <c r="AG189" s="34" t="s">
        <v>497</v>
      </c>
    </row>
    <row r="190" spans="28:33" x14ac:dyDescent="0.25">
      <c r="AB190" s="34"/>
      <c r="AC190" s="34"/>
      <c r="AD190" s="34"/>
      <c r="AE190" s="34"/>
      <c r="AF190" s="253" t="s">
        <v>419</v>
      </c>
      <c r="AG190" s="253" t="s">
        <v>491</v>
      </c>
    </row>
    <row r="191" spans="28:33" x14ac:dyDescent="0.25">
      <c r="AB191" s="34"/>
      <c r="AC191" s="34"/>
      <c r="AD191" s="34"/>
      <c r="AE191" s="34"/>
      <c r="AF191" s="253" t="s">
        <v>420</v>
      </c>
      <c r="AG191" s="34" t="s">
        <v>492</v>
      </c>
    </row>
    <row r="192" spans="28:33" x14ac:dyDescent="0.25">
      <c r="AB192" s="34"/>
      <c r="AC192" s="34"/>
      <c r="AD192" s="34"/>
      <c r="AE192" s="34"/>
      <c r="AF192" s="34" t="s">
        <v>421</v>
      </c>
      <c r="AG192" s="34" t="s">
        <v>468</v>
      </c>
    </row>
    <row r="193" spans="28:33" x14ac:dyDescent="0.25">
      <c r="AB193" s="34"/>
      <c r="AC193" s="34"/>
      <c r="AD193" s="34"/>
      <c r="AE193" s="34"/>
      <c r="AF193" s="34" t="s">
        <v>422</v>
      </c>
      <c r="AG193" s="34" t="s">
        <v>494</v>
      </c>
    </row>
    <row r="194" spans="28:33" x14ac:dyDescent="0.25">
      <c r="AB194" s="34"/>
      <c r="AC194" s="34"/>
      <c r="AD194" s="34"/>
      <c r="AE194" s="34"/>
      <c r="AF194" s="253" t="s">
        <v>423</v>
      </c>
      <c r="AG194" s="34" t="s">
        <v>497</v>
      </c>
    </row>
    <row r="195" spans="28:33" x14ac:dyDescent="0.25">
      <c r="AB195" s="34"/>
      <c r="AC195" s="34"/>
      <c r="AD195" s="34"/>
      <c r="AE195" s="34"/>
      <c r="AF195" s="253" t="s">
        <v>314</v>
      </c>
      <c r="AG195" s="34" t="s">
        <v>493</v>
      </c>
    </row>
    <row r="196" spans="28:33" x14ac:dyDescent="0.25">
      <c r="AB196" s="34"/>
      <c r="AC196" s="34"/>
      <c r="AD196" s="34"/>
      <c r="AE196" s="34"/>
      <c r="AF196" s="253" t="s">
        <v>315</v>
      </c>
      <c r="AG196" s="34" t="s">
        <v>499</v>
      </c>
    </row>
    <row r="197" spans="28:33" x14ac:dyDescent="0.25">
      <c r="AB197" s="34"/>
      <c r="AC197" s="34"/>
      <c r="AD197" s="34"/>
      <c r="AE197" s="34"/>
      <c r="AF197" s="34" t="s">
        <v>316</v>
      </c>
      <c r="AG197" s="34" t="s">
        <v>496</v>
      </c>
    </row>
    <row r="198" spans="28:33" x14ac:dyDescent="0.25">
      <c r="AB198" s="34"/>
      <c r="AC198" s="34"/>
      <c r="AD198" s="34"/>
      <c r="AE198" s="34"/>
      <c r="AF198" s="253" t="s">
        <v>424</v>
      </c>
      <c r="AG198" s="34" t="s">
        <v>491</v>
      </c>
    </row>
    <row r="199" spans="28:33" x14ac:dyDescent="0.25">
      <c r="AB199" s="34"/>
      <c r="AC199" s="34"/>
      <c r="AD199" s="34"/>
      <c r="AE199" s="34"/>
      <c r="AF199" s="253" t="s">
        <v>425</v>
      </c>
      <c r="AG199" s="34" t="s">
        <v>492</v>
      </c>
    </row>
    <row r="200" spans="28:33" x14ac:dyDescent="0.25">
      <c r="AB200" s="34"/>
      <c r="AC200" s="34"/>
      <c r="AD200" s="34"/>
      <c r="AE200" s="34"/>
      <c r="AF200" s="34" t="s">
        <v>426</v>
      </c>
      <c r="AG200" s="34" t="s">
        <v>493</v>
      </c>
    </row>
    <row r="201" spans="28:33" x14ac:dyDescent="0.25">
      <c r="AB201" s="34"/>
      <c r="AC201" s="34"/>
      <c r="AD201" s="34"/>
      <c r="AE201" s="34"/>
      <c r="AF201" s="34" t="s">
        <v>427</v>
      </c>
      <c r="AG201" s="34" t="s">
        <v>497</v>
      </c>
    </row>
    <row r="202" spans="28:33" x14ac:dyDescent="0.25">
      <c r="AB202" s="34"/>
      <c r="AC202" s="34"/>
      <c r="AD202" s="34"/>
      <c r="AE202" s="34"/>
      <c r="AF202" s="34" t="s">
        <v>317</v>
      </c>
      <c r="AG202" s="34" t="s">
        <v>499</v>
      </c>
    </row>
    <row r="203" spans="28:33" x14ac:dyDescent="0.25">
      <c r="AB203" s="34"/>
      <c r="AC203" s="34"/>
      <c r="AD203" s="34"/>
      <c r="AE203" s="34"/>
      <c r="AF203" s="34" t="s">
        <v>318</v>
      </c>
      <c r="AG203" s="34" t="s">
        <v>491</v>
      </c>
    </row>
    <row r="204" spans="28:33" x14ac:dyDescent="0.25">
      <c r="AB204" s="34"/>
      <c r="AC204" s="34"/>
      <c r="AD204" s="34"/>
      <c r="AE204" s="34"/>
      <c r="AF204" s="34" t="s">
        <v>428</v>
      </c>
      <c r="AG204" s="34" t="s">
        <v>496</v>
      </c>
    </row>
    <row r="205" spans="28:33" x14ac:dyDescent="0.25">
      <c r="AB205" s="34"/>
      <c r="AC205" s="34"/>
      <c r="AD205" s="34"/>
      <c r="AE205" s="34"/>
      <c r="AF205" s="34" t="s">
        <v>319</v>
      </c>
      <c r="AG205" s="34" t="s">
        <v>496</v>
      </c>
    </row>
    <row r="206" spans="28:33" x14ac:dyDescent="0.25">
      <c r="AB206" s="34"/>
      <c r="AC206" s="34"/>
      <c r="AD206" s="34"/>
      <c r="AE206" s="34"/>
      <c r="AF206" s="34" t="s">
        <v>320</v>
      </c>
      <c r="AG206" s="34" t="s">
        <v>499</v>
      </c>
    </row>
    <row r="207" spans="28:33" x14ac:dyDescent="0.25">
      <c r="AB207" s="34"/>
      <c r="AC207" s="34"/>
      <c r="AD207" s="34"/>
      <c r="AE207" s="34"/>
      <c r="AF207" s="255" t="s">
        <v>429</v>
      </c>
      <c r="AG207" s="34" t="s">
        <v>499</v>
      </c>
    </row>
    <row r="208" spans="28:33" x14ac:dyDescent="0.25">
      <c r="AB208" s="34"/>
      <c r="AC208" s="34"/>
      <c r="AD208" s="34"/>
      <c r="AE208" s="34"/>
      <c r="AF208" s="34" t="s">
        <v>339</v>
      </c>
      <c r="AG208" s="34" t="s">
        <v>496</v>
      </c>
    </row>
    <row r="209" spans="28:33" x14ac:dyDescent="0.25">
      <c r="AB209" s="34"/>
      <c r="AC209" s="34"/>
      <c r="AD209" s="34"/>
      <c r="AE209" s="34"/>
      <c r="AF209" s="34" t="s">
        <v>430</v>
      </c>
      <c r="AG209" s="34" t="s">
        <v>473</v>
      </c>
    </row>
    <row r="210" spans="28:33" x14ac:dyDescent="0.25">
      <c r="AB210" s="34"/>
      <c r="AC210" s="34"/>
      <c r="AD210" s="34"/>
      <c r="AE210" s="34"/>
      <c r="AF210" s="34" t="s">
        <v>321</v>
      </c>
      <c r="AG210" s="34" t="s">
        <v>499</v>
      </c>
    </row>
    <row r="211" spans="28:33" x14ac:dyDescent="0.25">
      <c r="AB211" s="34"/>
      <c r="AC211" s="34"/>
      <c r="AD211" s="34"/>
      <c r="AE211" s="34"/>
      <c r="AF211" s="34" t="s">
        <v>322</v>
      </c>
      <c r="AG211" s="34" t="s">
        <v>494</v>
      </c>
    </row>
    <row r="212" spans="28:33" x14ac:dyDescent="0.25">
      <c r="AB212" s="34"/>
      <c r="AC212" s="34"/>
      <c r="AD212" s="34"/>
      <c r="AE212" s="34"/>
      <c r="AF212" s="34" t="s">
        <v>431</v>
      </c>
      <c r="AG212" s="34" t="s">
        <v>474</v>
      </c>
    </row>
    <row r="213" spans="28:33" x14ac:dyDescent="0.25">
      <c r="AB213" s="34"/>
      <c r="AC213" s="34"/>
      <c r="AD213" s="34"/>
      <c r="AE213" s="34"/>
      <c r="AF213" s="34" t="s">
        <v>323</v>
      </c>
      <c r="AG213" s="34" t="s">
        <v>467</v>
      </c>
    </row>
    <row r="214" spans="28:33" x14ac:dyDescent="0.25">
      <c r="AB214" s="34"/>
      <c r="AC214" s="34"/>
      <c r="AD214" s="34"/>
      <c r="AE214" s="34"/>
      <c r="AF214" s="34" t="s">
        <v>324</v>
      </c>
      <c r="AG214" s="34" t="s">
        <v>467</v>
      </c>
    </row>
    <row r="215" spans="28:33" x14ac:dyDescent="0.25">
      <c r="AB215" s="34"/>
      <c r="AC215" s="34"/>
      <c r="AD215" s="34"/>
      <c r="AE215" s="34"/>
      <c r="AF215" s="34" t="s">
        <v>325</v>
      </c>
      <c r="AG215" s="34" t="s">
        <v>467</v>
      </c>
    </row>
    <row r="216" spans="28:33" x14ac:dyDescent="0.25">
      <c r="AB216" s="34"/>
      <c r="AC216" s="34"/>
      <c r="AD216" s="34"/>
      <c r="AE216" s="34"/>
      <c r="AF216" s="34" t="s">
        <v>326</v>
      </c>
      <c r="AG216" s="34" t="s">
        <v>467</v>
      </c>
    </row>
    <row r="217" spans="28:33" x14ac:dyDescent="0.25">
      <c r="AB217" s="34"/>
      <c r="AC217" s="34"/>
      <c r="AD217" s="34"/>
      <c r="AE217" s="34"/>
      <c r="AF217" s="34" t="s">
        <v>327</v>
      </c>
      <c r="AG217" s="34" t="s">
        <v>467</v>
      </c>
    </row>
    <row r="218" spans="28:33" x14ac:dyDescent="0.25">
      <c r="AB218" s="34"/>
      <c r="AC218" s="34"/>
      <c r="AD218" s="34"/>
      <c r="AE218" s="34"/>
      <c r="AF218" s="34" t="s">
        <v>432</v>
      </c>
      <c r="AG218" s="34" t="s">
        <v>467</v>
      </c>
    </row>
    <row r="219" spans="28:33" x14ac:dyDescent="0.25">
      <c r="AB219" s="34"/>
      <c r="AC219" s="34"/>
      <c r="AD219" s="34"/>
      <c r="AE219" s="34"/>
      <c r="AF219" s="34" t="s">
        <v>433</v>
      </c>
      <c r="AG219" s="34" t="s">
        <v>467</v>
      </c>
    </row>
    <row r="220" spans="28:33" x14ac:dyDescent="0.25">
      <c r="AB220" s="34"/>
      <c r="AC220" s="34"/>
      <c r="AD220" s="34"/>
      <c r="AE220" s="34"/>
      <c r="AF220" s="34" t="s">
        <v>340</v>
      </c>
      <c r="AG220" s="34" t="s">
        <v>496</v>
      </c>
    </row>
    <row r="221" spans="28:33" x14ac:dyDescent="0.25">
      <c r="AB221" s="34"/>
      <c r="AC221" s="34"/>
      <c r="AD221" s="34"/>
      <c r="AE221" s="34"/>
      <c r="AF221" s="34" t="s">
        <v>434</v>
      </c>
      <c r="AG221" s="34" t="s">
        <v>475</v>
      </c>
    </row>
    <row r="222" spans="28:33" ht="171.75" x14ac:dyDescent="0.25">
      <c r="AB222" s="34"/>
      <c r="AC222" s="34"/>
      <c r="AD222" s="34"/>
      <c r="AE222" s="34"/>
      <c r="AF222" s="252" t="s">
        <v>443</v>
      </c>
      <c r="AG222" s="34" t="s">
        <v>491</v>
      </c>
    </row>
    <row r="223" spans="28:33" x14ac:dyDescent="0.25">
      <c r="AB223" s="34"/>
      <c r="AC223" s="34"/>
      <c r="AD223" s="34"/>
      <c r="AE223" s="34"/>
      <c r="AF223" s="34" t="s">
        <v>338</v>
      </c>
      <c r="AG223" s="34" t="s">
        <v>492</v>
      </c>
    </row>
    <row r="224" spans="28:33" x14ac:dyDescent="0.25">
      <c r="AB224" s="34"/>
      <c r="AC224" s="34"/>
      <c r="AD224" s="34"/>
      <c r="AE224" s="34"/>
      <c r="AF224" s="34" t="s">
        <v>435</v>
      </c>
      <c r="AG224" s="34" t="s">
        <v>493</v>
      </c>
    </row>
    <row r="225" spans="28:33" x14ac:dyDescent="0.25">
      <c r="AB225" s="34"/>
      <c r="AC225" s="34"/>
      <c r="AD225" s="34"/>
      <c r="AE225" s="34"/>
      <c r="AF225" s="34" t="s">
        <v>436</v>
      </c>
      <c r="AG225" s="34" t="s">
        <v>476</v>
      </c>
    </row>
    <row r="226" spans="28:33" x14ac:dyDescent="0.25">
      <c r="AB226" s="34"/>
      <c r="AC226" s="34"/>
      <c r="AD226" s="34"/>
      <c r="AE226" s="34"/>
      <c r="AF226" s="34" t="s">
        <v>437</v>
      </c>
      <c r="AG226" s="34" t="s">
        <v>477</v>
      </c>
    </row>
    <row r="227" spans="28:33" x14ac:dyDescent="0.25">
      <c r="AB227" s="34"/>
      <c r="AC227" s="34"/>
      <c r="AD227" s="34"/>
      <c r="AE227" s="34"/>
      <c r="AF227" s="34" t="s">
        <v>328</v>
      </c>
      <c r="AG227" s="34" t="s">
        <v>496</v>
      </c>
    </row>
    <row r="228" spans="28:33" x14ac:dyDescent="0.25">
      <c r="AB228" s="34"/>
      <c r="AC228" s="34"/>
      <c r="AD228" s="34"/>
      <c r="AE228" s="34"/>
      <c r="AF228" s="34" t="s">
        <v>329</v>
      </c>
      <c r="AG228" s="34" t="s">
        <v>496</v>
      </c>
    </row>
    <row r="229" spans="28:33" x14ac:dyDescent="0.25">
      <c r="AB229" s="34"/>
      <c r="AC229" s="34"/>
      <c r="AD229" s="34"/>
      <c r="AE229" s="34"/>
      <c r="AF229" s="34" t="s">
        <v>330</v>
      </c>
      <c r="AG229" s="34" t="s">
        <v>496</v>
      </c>
    </row>
    <row r="230" spans="28:33" x14ac:dyDescent="0.25">
      <c r="AB230" s="34"/>
      <c r="AC230" s="34"/>
      <c r="AD230" s="34"/>
      <c r="AE230" s="34"/>
      <c r="AF230" s="34" t="s">
        <v>331</v>
      </c>
      <c r="AG230" s="34" t="s">
        <v>496</v>
      </c>
    </row>
    <row r="231" spans="28:33" x14ac:dyDescent="0.25">
      <c r="AB231" s="34"/>
      <c r="AC231" s="34"/>
      <c r="AD231" s="34"/>
      <c r="AE231" s="34"/>
      <c r="AF231" s="34" t="s">
        <v>332</v>
      </c>
      <c r="AG231" s="34" t="s">
        <v>496</v>
      </c>
    </row>
    <row r="232" spans="28:33" x14ac:dyDescent="0.25">
      <c r="AB232" s="34"/>
      <c r="AC232" s="34"/>
      <c r="AD232" s="34"/>
      <c r="AE232" s="34"/>
      <c r="AF232" s="34" t="s">
        <v>333</v>
      </c>
      <c r="AG232" s="34" t="s">
        <v>496</v>
      </c>
    </row>
    <row r="233" spans="28:33" x14ac:dyDescent="0.25">
      <c r="AB233" s="34"/>
      <c r="AC233" s="34"/>
      <c r="AD233" s="34"/>
      <c r="AE233" s="34"/>
      <c r="AF233" s="34" t="s">
        <v>334</v>
      </c>
      <c r="AG233" s="34" t="s">
        <v>496</v>
      </c>
    </row>
    <row r="234" spans="28:33" x14ac:dyDescent="0.25">
      <c r="AB234" s="34"/>
      <c r="AC234" s="34"/>
      <c r="AD234" s="34"/>
      <c r="AE234" s="34"/>
      <c r="AF234" s="34" t="s">
        <v>335</v>
      </c>
      <c r="AG234" s="34" t="s">
        <v>496</v>
      </c>
    </row>
    <row r="235" spans="28:33" x14ac:dyDescent="0.25">
      <c r="AB235" s="34"/>
      <c r="AC235" s="34"/>
      <c r="AD235" s="34"/>
      <c r="AE235" s="34"/>
      <c r="AF235" s="34" t="s">
        <v>336</v>
      </c>
      <c r="AG235" s="34" t="s">
        <v>496</v>
      </c>
    </row>
    <row r="236" spans="28:33" x14ac:dyDescent="0.25">
      <c r="AB236" s="34"/>
      <c r="AC236" s="34"/>
      <c r="AD236" s="34"/>
      <c r="AE236" s="34"/>
      <c r="AF236" s="34" t="s">
        <v>337</v>
      </c>
      <c r="AG236" s="34" t="s">
        <v>496</v>
      </c>
    </row>
    <row r="237" spans="28:33" x14ac:dyDescent="0.25">
      <c r="AB237" s="34"/>
      <c r="AC237" s="34"/>
      <c r="AD237" s="34"/>
      <c r="AE237" s="34"/>
      <c r="AF237" s="34" t="s">
        <v>438</v>
      </c>
      <c r="AG237" s="34" t="s">
        <v>478</v>
      </c>
    </row>
    <row r="238" spans="28:33" x14ac:dyDescent="0.25">
      <c r="AB238" s="34" t="s">
        <v>506</v>
      </c>
      <c r="AC238" s="34"/>
      <c r="AD238" s="34"/>
      <c r="AE238" s="34"/>
      <c r="AF238" s="256" t="s">
        <v>439</v>
      </c>
      <c r="AG238" s="34" t="s">
        <v>479</v>
      </c>
    </row>
  </sheetData>
  <mergeCells count="11">
    <mergeCell ref="X1:AD1"/>
    <mergeCell ref="B1:P1"/>
    <mergeCell ref="T2:V2"/>
    <mergeCell ref="Q1:V1"/>
    <mergeCell ref="Q2:S2"/>
    <mergeCell ref="Q9:T9"/>
    <mergeCell ref="F2:G2"/>
    <mergeCell ref="B2:C2"/>
    <mergeCell ref="D2:E2"/>
    <mergeCell ref="J2:K2"/>
    <mergeCell ref="H2:I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D69"/>
  <sheetViews>
    <sheetView topLeftCell="A19" workbookViewId="0">
      <selection activeCell="A2" sqref="A2"/>
    </sheetView>
  </sheetViews>
  <sheetFormatPr baseColWidth="10" defaultRowHeight="15" x14ac:dyDescent="0.25"/>
  <cols>
    <col min="1" max="1" width="37.28515625" customWidth="1"/>
    <col min="2" max="2" width="34.140625" customWidth="1"/>
  </cols>
  <sheetData>
    <row r="1" spans="1:4" ht="26.25" x14ac:dyDescent="0.25">
      <c r="A1" s="2" t="s">
        <v>48</v>
      </c>
      <c r="B1" s="3" t="s">
        <v>49</v>
      </c>
      <c r="C1" s="2" t="s">
        <v>50</v>
      </c>
      <c r="D1" s="2" t="s">
        <v>51</v>
      </c>
    </row>
    <row r="2" spans="1:4" x14ac:dyDescent="0.25">
      <c r="A2" s="4" t="s">
        <v>52</v>
      </c>
      <c r="B2" s="5" t="s">
        <v>53</v>
      </c>
      <c r="C2" s="6">
        <v>43832</v>
      </c>
      <c r="D2" s="6">
        <v>43949</v>
      </c>
    </row>
    <row r="3" spans="1:4" x14ac:dyDescent="0.25">
      <c r="A3" s="4" t="s">
        <v>54</v>
      </c>
      <c r="B3" s="7" t="s">
        <v>55</v>
      </c>
      <c r="C3" s="6">
        <v>43950</v>
      </c>
      <c r="D3" s="6">
        <v>44074</v>
      </c>
    </row>
    <row r="4" spans="1:4" ht="25.5" x14ac:dyDescent="0.25">
      <c r="A4" s="4" t="s">
        <v>56</v>
      </c>
      <c r="B4" s="5" t="s">
        <v>53</v>
      </c>
      <c r="C4" s="6">
        <v>43832</v>
      </c>
      <c r="D4" s="6">
        <v>44012</v>
      </c>
    </row>
    <row r="5" spans="1:4" ht="25.5" x14ac:dyDescent="0.25">
      <c r="A5" s="4" t="s">
        <v>57</v>
      </c>
      <c r="B5" s="5" t="s">
        <v>53</v>
      </c>
      <c r="C5" s="6">
        <v>44088</v>
      </c>
      <c r="D5" s="6">
        <v>44160</v>
      </c>
    </row>
    <row r="6" spans="1:4" ht="25.5" x14ac:dyDescent="0.25">
      <c r="A6" s="8" t="s">
        <v>58</v>
      </c>
      <c r="B6" s="7" t="s">
        <v>55</v>
      </c>
      <c r="C6" s="9">
        <v>43950</v>
      </c>
      <c r="D6" s="9">
        <v>44071</v>
      </c>
    </row>
    <row r="7" spans="1:4" ht="25.5" x14ac:dyDescent="0.25">
      <c r="A7" s="10" t="s">
        <v>59</v>
      </c>
      <c r="B7" s="5" t="s">
        <v>55</v>
      </c>
      <c r="C7" s="11">
        <v>43832</v>
      </c>
      <c r="D7" s="11">
        <v>44012</v>
      </c>
    </row>
    <row r="8" spans="1:4" x14ac:dyDescent="0.25">
      <c r="A8" s="12" t="s">
        <v>60</v>
      </c>
      <c r="B8" s="5" t="s">
        <v>55</v>
      </c>
      <c r="C8" s="11">
        <v>44013</v>
      </c>
      <c r="D8" s="11">
        <v>44131</v>
      </c>
    </row>
    <row r="9" spans="1:4" x14ac:dyDescent="0.25">
      <c r="A9" s="4" t="s">
        <v>61</v>
      </c>
      <c r="B9" s="5" t="s">
        <v>53</v>
      </c>
      <c r="C9" s="6">
        <v>43832</v>
      </c>
      <c r="D9" s="6">
        <v>43949</v>
      </c>
    </row>
    <row r="10" spans="1:4" x14ac:dyDescent="0.25">
      <c r="A10" s="4" t="s">
        <v>62</v>
      </c>
      <c r="B10" s="5" t="s">
        <v>53</v>
      </c>
      <c r="C10" s="6">
        <v>43832</v>
      </c>
      <c r="D10" s="6">
        <v>43949</v>
      </c>
    </row>
    <row r="11" spans="1:4" x14ac:dyDescent="0.25">
      <c r="A11" s="4" t="s">
        <v>63</v>
      </c>
      <c r="B11" s="5" t="s">
        <v>53</v>
      </c>
      <c r="C11" s="6">
        <v>43832</v>
      </c>
      <c r="D11" s="6">
        <v>44012</v>
      </c>
    </row>
    <row r="12" spans="1:4" x14ac:dyDescent="0.25">
      <c r="A12" s="4" t="s">
        <v>64</v>
      </c>
      <c r="B12" s="5" t="s">
        <v>53</v>
      </c>
      <c r="C12" s="6">
        <v>43832</v>
      </c>
      <c r="D12" s="6">
        <v>43949</v>
      </c>
    </row>
    <row r="13" spans="1:4" x14ac:dyDescent="0.25">
      <c r="A13" s="4" t="s">
        <v>65</v>
      </c>
      <c r="B13" s="5" t="s">
        <v>53</v>
      </c>
      <c r="C13" s="6">
        <v>43832</v>
      </c>
      <c r="D13" s="6">
        <v>44012</v>
      </c>
    </row>
    <row r="14" spans="1:4" x14ac:dyDescent="0.25">
      <c r="A14" s="10" t="s">
        <v>66</v>
      </c>
      <c r="B14" s="5" t="s">
        <v>53</v>
      </c>
      <c r="C14" s="11">
        <v>43832</v>
      </c>
      <c r="D14" s="11">
        <v>44012</v>
      </c>
    </row>
    <row r="15" spans="1:4" x14ac:dyDescent="0.25">
      <c r="A15" s="4" t="s">
        <v>67</v>
      </c>
      <c r="B15" s="5" t="s">
        <v>53</v>
      </c>
      <c r="C15" s="6">
        <v>43832</v>
      </c>
      <c r="D15" s="6">
        <v>43949</v>
      </c>
    </row>
    <row r="16" spans="1:4" x14ac:dyDescent="0.25">
      <c r="A16" s="4" t="s">
        <v>68</v>
      </c>
      <c r="B16" s="5" t="s">
        <v>53</v>
      </c>
      <c r="C16" s="6">
        <v>43832</v>
      </c>
      <c r="D16" s="6">
        <v>44012</v>
      </c>
    </row>
    <row r="17" spans="1:4" x14ac:dyDescent="0.25">
      <c r="A17" s="4" t="s">
        <v>69</v>
      </c>
      <c r="B17" s="5" t="s">
        <v>53</v>
      </c>
      <c r="C17" s="6">
        <v>43832</v>
      </c>
      <c r="D17" s="6">
        <v>44012</v>
      </c>
    </row>
    <row r="18" spans="1:4" x14ac:dyDescent="0.25">
      <c r="A18" s="4" t="s">
        <v>70</v>
      </c>
      <c r="B18" s="5" t="s">
        <v>53</v>
      </c>
      <c r="C18" s="6">
        <v>43832</v>
      </c>
      <c r="D18" s="6">
        <v>43949</v>
      </c>
    </row>
    <row r="19" spans="1:4" x14ac:dyDescent="0.25">
      <c r="A19" s="4" t="s">
        <v>71</v>
      </c>
      <c r="B19" s="5" t="s">
        <v>53</v>
      </c>
      <c r="C19" s="6">
        <v>43832</v>
      </c>
      <c r="D19" s="6">
        <v>44012</v>
      </c>
    </row>
    <row r="20" spans="1:4" x14ac:dyDescent="0.25">
      <c r="A20" s="4" t="s">
        <v>72</v>
      </c>
      <c r="B20" s="5" t="s">
        <v>53</v>
      </c>
      <c r="C20" s="6">
        <v>43832</v>
      </c>
      <c r="D20" s="6">
        <v>43949</v>
      </c>
    </row>
    <row r="21" spans="1:4" x14ac:dyDescent="0.25">
      <c r="A21" s="13" t="s">
        <v>73</v>
      </c>
      <c r="B21" s="5" t="s">
        <v>53</v>
      </c>
      <c r="C21" s="14">
        <v>43832</v>
      </c>
      <c r="D21" s="14">
        <v>43949</v>
      </c>
    </row>
    <row r="22" spans="1:4" x14ac:dyDescent="0.25">
      <c r="A22" s="4" t="s">
        <v>74</v>
      </c>
      <c r="B22" s="5" t="s">
        <v>53</v>
      </c>
      <c r="C22" s="6">
        <v>43832</v>
      </c>
      <c r="D22" s="6">
        <v>43949</v>
      </c>
    </row>
    <row r="23" spans="1:4" x14ac:dyDescent="0.25">
      <c r="A23" s="10" t="s">
        <v>75</v>
      </c>
      <c r="B23" s="5" t="s">
        <v>53</v>
      </c>
      <c r="C23" s="11">
        <v>43832</v>
      </c>
      <c r="D23" s="11">
        <v>44012</v>
      </c>
    </row>
    <row r="24" spans="1:4" x14ac:dyDescent="0.25">
      <c r="A24" s="4" t="s">
        <v>76</v>
      </c>
      <c r="B24" s="5" t="s">
        <v>53</v>
      </c>
      <c r="C24" s="6">
        <v>43832</v>
      </c>
      <c r="D24" s="6">
        <v>44012</v>
      </c>
    </row>
    <row r="25" spans="1:4" x14ac:dyDescent="0.25">
      <c r="A25" s="4" t="s">
        <v>77</v>
      </c>
      <c r="B25" s="5" t="s">
        <v>53</v>
      </c>
      <c r="C25" s="6">
        <v>43832</v>
      </c>
      <c r="D25" s="6">
        <v>43949</v>
      </c>
    </row>
    <row r="26" spans="1:4" x14ac:dyDescent="0.25">
      <c r="A26" s="4" t="s">
        <v>78</v>
      </c>
      <c r="B26" s="5" t="s">
        <v>53</v>
      </c>
      <c r="C26" s="6">
        <v>43832</v>
      </c>
      <c r="D26" s="6">
        <v>43949</v>
      </c>
    </row>
    <row r="27" spans="1:4" x14ac:dyDescent="0.25">
      <c r="A27" s="4" t="s">
        <v>79</v>
      </c>
      <c r="B27" s="5" t="s">
        <v>53</v>
      </c>
      <c r="C27" s="6">
        <v>43832</v>
      </c>
      <c r="D27" s="6">
        <v>43949</v>
      </c>
    </row>
    <row r="28" spans="1:4" x14ac:dyDescent="0.25">
      <c r="A28" s="4" t="s">
        <v>80</v>
      </c>
      <c r="B28" s="5" t="s">
        <v>53</v>
      </c>
      <c r="C28" s="6">
        <v>43832</v>
      </c>
      <c r="D28" s="6">
        <v>44012</v>
      </c>
    </row>
    <row r="29" spans="1:4" ht="25.5" x14ac:dyDescent="0.25">
      <c r="A29" s="4" t="s">
        <v>81</v>
      </c>
      <c r="B29" s="5" t="s">
        <v>53</v>
      </c>
      <c r="C29" s="6">
        <v>43832</v>
      </c>
      <c r="D29" s="6">
        <v>43949</v>
      </c>
    </row>
    <row r="30" spans="1:4" x14ac:dyDescent="0.25">
      <c r="A30" s="10" t="s">
        <v>82</v>
      </c>
      <c r="B30" s="5" t="s">
        <v>55</v>
      </c>
      <c r="C30" s="11">
        <v>43832</v>
      </c>
      <c r="D30" s="11">
        <v>44012</v>
      </c>
    </row>
    <row r="31" spans="1:4" x14ac:dyDescent="0.25">
      <c r="A31" s="10" t="s">
        <v>83</v>
      </c>
      <c r="B31" s="5" t="s">
        <v>53</v>
      </c>
      <c r="C31" s="11">
        <v>44013</v>
      </c>
      <c r="D31" s="11">
        <v>44131</v>
      </c>
    </row>
    <row r="32" spans="1:4" x14ac:dyDescent="0.25">
      <c r="A32" s="4" t="s">
        <v>84</v>
      </c>
      <c r="B32" s="5" t="s">
        <v>55</v>
      </c>
      <c r="C32" s="6">
        <v>43832</v>
      </c>
      <c r="D32" s="6">
        <v>44012</v>
      </c>
    </row>
    <row r="33" spans="1:4" ht="51" x14ac:dyDescent="0.25">
      <c r="A33" s="4" t="s">
        <v>85</v>
      </c>
      <c r="B33" s="5" t="s">
        <v>53</v>
      </c>
      <c r="C33" s="6">
        <v>43832</v>
      </c>
      <c r="D33" s="6">
        <v>43949</v>
      </c>
    </row>
    <row r="34" spans="1:4" x14ac:dyDescent="0.25">
      <c r="A34" s="4" t="s">
        <v>86</v>
      </c>
      <c r="B34" s="5" t="s">
        <v>53</v>
      </c>
      <c r="C34" s="6">
        <v>43832</v>
      </c>
      <c r="D34" s="6">
        <v>44012</v>
      </c>
    </row>
    <row r="35" spans="1:4" ht="25.5" x14ac:dyDescent="0.25">
      <c r="A35" s="4" t="s">
        <v>87</v>
      </c>
      <c r="B35" s="5" t="s">
        <v>53</v>
      </c>
      <c r="C35" s="6">
        <v>43832</v>
      </c>
      <c r="D35" s="6">
        <v>43949</v>
      </c>
    </row>
    <row r="36" spans="1:4" ht="25.5" x14ac:dyDescent="0.25">
      <c r="A36" s="4" t="s">
        <v>88</v>
      </c>
      <c r="B36" s="5" t="s">
        <v>53</v>
      </c>
      <c r="C36" s="6">
        <v>44013</v>
      </c>
      <c r="D36" s="6">
        <v>44131</v>
      </c>
    </row>
    <row r="37" spans="1:4" ht="25.5" x14ac:dyDescent="0.25">
      <c r="A37" s="15" t="s">
        <v>89</v>
      </c>
      <c r="B37" s="5" t="s">
        <v>53</v>
      </c>
      <c r="C37" s="6">
        <v>44075</v>
      </c>
      <c r="D37" s="6">
        <v>44193</v>
      </c>
    </row>
    <row r="38" spans="1:4" ht="25.5" x14ac:dyDescent="0.25">
      <c r="A38" s="4" t="s">
        <v>90</v>
      </c>
      <c r="B38" s="5" t="s">
        <v>53</v>
      </c>
      <c r="C38" s="6">
        <v>43832</v>
      </c>
      <c r="D38" s="6">
        <v>44012</v>
      </c>
    </row>
    <row r="39" spans="1:4" x14ac:dyDescent="0.25">
      <c r="A39" s="4" t="s">
        <v>91</v>
      </c>
      <c r="B39" s="5" t="s">
        <v>53</v>
      </c>
      <c r="C39" s="6">
        <v>43875</v>
      </c>
      <c r="D39" s="6">
        <v>43949</v>
      </c>
    </row>
    <row r="40" spans="1:4" x14ac:dyDescent="0.25">
      <c r="A40" s="4" t="s">
        <v>47</v>
      </c>
      <c r="B40" s="7" t="s">
        <v>53</v>
      </c>
      <c r="C40" s="6">
        <v>43943</v>
      </c>
      <c r="D40" s="6">
        <v>44063</v>
      </c>
    </row>
    <row r="41" spans="1:4" ht="25.5" x14ac:dyDescent="0.25">
      <c r="A41" s="4" t="s">
        <v>92</v>
      </c>
      <c r="B41" s="5" t="s">
        <v>53</v>
      </c>
      <c r="C41" s="6">
        <v>44013</v>
      </c>
      <c r="D41" s="6">
        <v>44088</v>
      </c>
    </row>
    <row r="42" spans="1:4" ht="25.5" x14ac:dyDescent="0.25">
      <c r="A42" s="10" t="s">
        <v>93</v>
      </c>
      <c r="B42" s="5" t="s">
        <v>53</v>
      </c>
      <c r="C42" s="11">
        <v>43832</v>
      </c>
      <c r="D42" s="11">
        <v>43949</v>
      </c>
    </row>
    <row r="43" spans="1:4" x14ac:dyDescent="0.25">
      <c r="A43" s="4" t="s">
        <v>94</v>
      </c>
      <c r="B43" s="7" t="s">
        <v>53</v>
      </c>
      <c r="C43" s="6">
        <v>43950</v>
      </c>
      <c r="D43" s="6">
        <v>44074</v>
      </c>
    </row>
    <row r="44" spans="1:4" x14ac:dyDescent="0.25">
      <c r="A44" s="4" t="s">
        <v>95</v>
      </c>
      <c r="B44" s="5" t="s">
        <v>53</v>
      </c>
      <c r="C44" s="6">
        <v>44075</v>
      </c>
      <c r="D44" s="6">
        <v>44193</v>
      </c>
    </row>
    <row r="45" spans="1:4" x14ac:dyDescent="0.25">
      <c r="A45" s="4" t="s">
        <v>96</v>
      </c>
      <c r="B45" s="5" t="s">
        <v>53</v>
      </c>
      <c r="C45" s="6">
        <v>43850</v>
      </c>
      <c r="D45" s="6">
        <v>43965</v>
      </c>
    </row>
    <row r="46" spans="1:4" x14ac:dyDescent="0.25">
      <c r="A46" s="4" t="s">
        <v>97</v>
      </c>
      <c r="B46" s="5" t="s">
        <v>53</v>
      </c>
      <c r="C46" s="6">
        <v>43832</v>
      </c>
      <c r="D46" s="6">
        <v>44012</v>
      </c>
    </row>
    <row r="47" spans="1:4" x14ac:dyDescent="0.25">
      <c r="A47" s="4" t="s">
        <v>98</v>
      </c>
      <c r="B47" s="5" t="s">
        <v>53</v>
      </c>
      <c r="C47" s="6">
        <v>44013</v>
      </c>
      <c r="D47" s="6">
        <v>44193</v>
      </c>
    </row>
    <row r="48" spans="1:4" x14ac:dyDescent="0.25">
      <c r="A48" s="4" t="s">
        <v>98</v>
      </c>
      <c r="B48" s="5" t="s">
        <v>53</v>
      </c>
      <c r="C48" s="6">
        <v>43832</v>
      </c>
      <c r="D48" s="6">
        <v>44012</v>
      </c>
    </row>
    <row r="49" spans="1:4" ht="25.5" x14ac:dyDescent="0.25">
      <c r="A49" s="4" t="s">
        <v>99</v>
      </c>
      <c r="B49" s="5" t="s">
        <v>53</v>
      </c>
      <c r="C49" s="6">
        <v>43832</v>
      </c>
      <c r="D49" s="6">
        <v>43949</v>
      </c>
    </row>
    <row r="50" spans="1:4" ht="25.5" x14ac:dyDescent="0.25">
      <c r="A50" s="4" t="s">
        <v>100</v>
      </c>
      <c r="B50" s="5" t="s">
        <v>53</v>
      </c>
      <c r="C50" s="6">
        <v>43832</v>
      </c>
      <c r="D50" s="6">
        <v>44012</v>
      </c>
    </row>
    <row r="51" spans="1:4" x14ac:dyDescent="0.25">
      <c r="A51" s="4" t="s">
        <v>101</v>
      </c>
      <c r="B51" s="7" t="s">
        <v>53</v>
      </c>
      <c r="C51" s="6">
        <v>43950</v>
      </c>
      <c r="D51" s="6">
        <v>44071</v>
      </c>
    </row>
    <row r="52" spans="1:4" x14ac:dyDescent="0.25">
      <c r="A52" s="4" t="s">
        <v>102</v>
      </c>
      <c r="B52" s="5" t="s">
        <v>53</v>
      </c>
      <c r="C52" s="6">
        <v>43832</v>
      </c>
      <c r="D52" s="6">
        <v>44012</v>
      </c>
    </row>
    <row r="53" spans="1:4" x14ac:dyDescent="0.25">
      <c r="A53" s="4" t="s">
        <v>103</v>
      </c>
      <c r="B53" s="5" t="s">
        <v>53</v>
      </c>
      <c r="C53" s="6">
        <v>43832</v>
      </c>
      <c r="D53" s="6">
        <v>44012</v>
      </c>
    </row>
    <row r="54" spans="1:4" x14ac:dyDescent="0.25">
      <c r="A54" s="4" t="s">
        <v>104</v>
      </c>
      <c r="B54" s="5" t="s">
        <v>53</v>
      </c>
      <c r="C54" s="6">
        <v>43831</v>
      </c>
      <c r="D54" s="6">
        <v>43949</v>
      </c>
    </row>
    <row r="55" spans="1:4" x14ac:dyDescent="0.25">
      <c r="A55" s="4" t="s">
        <v>105</v>
      </c>
      <c r="B55" s="5" t="s">
        <v>53</v>
      </c>
      <c r="C55" s="6">
        <v>43832</v>
      </c>
      <c r="D55" s="6">
        <v>44012</v>
      </c>
    </row>
    <row r="56" spans="1:4" x14ac:dyDescent="0.25">
      <c r="A56" s="4" t="s">
        <v>106</v>
      </c>
      <c r="B56" s="5" t="s">
        <v>53</v>
      </c>
      <c r="C56" s="6">
        <v>43832</v>
      </c>
      <c r="D56" s="6">
        <v>43949</v>
      </c>
    </row>
    <row r="57" spans="1:4" x14ac:dyDescent="0.25">
      <c r="A57" s="15" t="s">
        <v>107</v>
      </c>
      <c r="B57" s="5" t="s">
        <v>53</v>
      </c>
      <c r="C57" s="6">
        <v>44013</v>
      </c>
      <c r="D57" s="6">
        <v>44130</v>
      </c>
    </row>
    <row r="58" spans="1:4" ht="25.5" x14ac:dyDescent="0.25">
      <c r="A58" s="4" t="s">
        <v>108</v>
      </c>
      <c r="B58" s="7" t="s">
        <v>53</v>
      </c>
      <c r="C58" s="6">
        <v>43832</v>
      </c>
      <c r="D58" s="6">
        <v>44012</v>
      </c>
    </row>
    <row r="59" spans="1:4" x14ac:dyDescent="0.25">
      <c r="A59" s="4" t="s">
        <v>109</v>
      </c>
      <c r="B59" s="5" t="s">
        <v>53</v>
      </c>
      <c r="C59" s="6">
        <v>43832</v>
      </c>
      <c r="D59" s="6">
        <v>44012</v>
      </c>
    </row>
    <row r="60" spans="1:4" ht="25.5" x14ac:dyDescent="0.25">
      <c r="A60" s="4" t="s">
        <v>110</v>
      </c>
      <c r="B60" s="5" t="s">
        <v>53</v>
      </c>
      <c r="C60" s="6">
        <v>43832</v>
      </c>
      <c r="D60" s="6">
        <v>44012</v>
      </c>
    </row>
    <row r="61" spans="1:4" x14ac:dyDescent="0.25">
      <c r="A61" s="10" t="s">
        <v>111</v>
      </c>
      <c r="B61" s="7" t="s">
        <v>53</v>
      </c>
      <c r="C61" s="11">
        <v>43896</v>
      </c>
      <c r="D61" s="11">
        <v>44019</v>
      </c>
    </row>
    <row r="62" spans="1:4" ht="30" x14ac:dyDescent="0.25">
      <c r="A62" s="16" t="s">
        <v>112</v>
      </c>
      <c r="B62" s="17" t="s">
        <v>113</v>
      </c>
      <c r="C62" s="6">
        <v>43832</v>
      </c>
      <c r="D62" s="6">
        <v>43986</v>
      </c>
    </row>
    <row r="63" spans="1:4" ht="30" x14ac:dyDescent="0.25">
      <c r="A63" s="16" t="s">
        <v>114</v>
      </c>
      <c r="B63" s="17" t="s">
        <v>113</v>
      </c>
      <c r="C63" s="6">
        <v>43832</v>
      </c>
      <c r="D63" s="6">
        <v>44012</v>
      </c>
    </row>
    <row r="64" spans="1:4" ht="25.5" x14ac:dyDescent="0.25">
      <c r="A64" s="4" t="s">
        <v>115</v>
      </c>
      <c r="B64" s="7" t="s">
        <v>53</v>
      </c>
      <c r="C64" s="6">
        <v>43832</v>
      </c>
      <c r="D64" s="6">
        <v>44012</v>
      </c>
    </row>
    <row r="65" spans="1:4" ht="25.5" x14ac:dyDescent="0.25">
      <c r="A65" s="4" t="s">
        <v>116</v>
      </c>
      <c r="B65" s="5" t="s">
        <v>53</v>
      </c>
      <c r="C65" s="6">
        <v>43832</v>
      </c>
      <c r="D65" s="6">
        <v>43949</v>
      </c>
    </row>
    <row r="66" spans="1:4" ht="38.25" x14ac:dyDescent="0.25">
      <c r="A66" s="4" t="s">
        <v>117</v>
      </c>
      <c r="B66" s="5" t="s">
        <v>55</v>
      </c>
      <c r="C66" s="6">
        <v>43832</v>
      </c>
      <c r="D66" s="6">
        <v>44012</v>
      </c>
    </row>
    <row r="67" spans="1:4" ht="25.5" x14ac:dyDescent="0.25">
      <c r="A67" s="4" t="s">
        <v>118</v>
      </c>
      <c r="B67" s="7" t="s">
        <v>53</v>
      </c>
      <c r="C67" s="6">
        <v>43832</v>
      </c>
      <c r="D67" s="6">
        <v>44012</v>
      </c>
    </row>
    <row r="68" spans="1:4" ht="25.5" x14ac:dyDescent="0.25">
      <c r="A68" s="4" t="s">
        <v>119</v>
      </c>
      <c r="B68" s="5" t="s">
        <v>53</v>
      </c>
      <c r="C68" s="6">
        <v>43832</v>
      </c>
      <c r="D68" s="6">
        <v>44012</v>
      </c>
    </row>
    <row r="69" spans="1:4" x14ac:dyDescent="0.25">
      <c r="A69" s="4" t="s">
        <v>120</v>
      </c>
      <c r="B69" s="5" t="s">
        <v>53</v>
      </c>
      <c r="C69" s="6">
        <v>44013</v>
      </c>
      <c r="D69" s="6">
        <v>44085</v>
      </c>
    </row>
  </sheetData>
  <autoFilter ref="A1:D6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CD7069-084C-441B-93AA-1CECA03BABE9}">
  <ds:schemaRefs>
    <ds:schemaRef ds:uri="http://schemas.microsoft.com/sharepoint/v3/contenttype/forms"/>
  </ds:schemaRefs>
</ds:datastoreItem>
</file>

<file path=customXml/itemProps2.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D43007-65F7-4B4C-BA35-A18FB0F8F640}">
  <ds:schemaRefs>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dd6f24e8-c98f-40d7-b864-01725d258d2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NO DETECCIÓN</vt:lpstr>
      <vt:lpstr>LISTAS</vt:lpstr>
      <vt:lpstr>ENTIDADES</vt:lpstr>
      <vt:lpstr>Criterios!Área_de_impresión</vt:lpstr>
      <vt:lpstr>'TALENTO HUMANO'!Área_de_impresión</vt:lpstr>
      <vt:lpstr>DIRECCIONES</vt:lpstr>
      <vt:lpstr>MACROPROCESO_GESTIÓN_DE_INVERSION_Y_GASTO</vt:lpstr>
      <vt:lpstr>MACROPROCESO_GESTIÓN_FINANCIERA</vt:lpstr>
      <vt:lpstr>MACROPROCESO_GESTIÓN_PRESUPUESTAL</vt:lpstr>
      <vt:lpstr>MACROPROCESO_GESTIÓN_PRESUPUESTAL_Y_RESULTADOS</vt:lpstr>
      <vt:lpstr>Macroprocesos</vt:lpstr>
      <vt:lpstr>SUBDIRECCIONES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contrabog</cp:lastModifiedBy>
  <cp:lastPrinted>2022-10-18T14:45:04Z</cp:lastPrinted>
  <dcterms:created xsi:type="dcterms:W3CDTF">2014-04-16T13:57:00Z</dcterms:created>
  <dcterms:modified xsi:type="dcterms:W3CDTF">2024-12-09T16:11:06Z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